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4020" windowWidth="20550" windowHeight="4080" tabRatio="838"/>
  </bookViews>
  <sheets>
    <sheet name="tabel renja 2.1 " sheetId="25" r:id="rId1"/>
  </sheets>
  <definedNames>
    <definedName name="_xlnm.Print_Titles" localSheetId="0">'tabel renja 2.1 '!$7:$9</definedName>
  </definedNames>
  <calcPr calcId="124519"/>
</workbook>
</file>

<file path=xl/calcChain.xml><?xml version="1.0" encoding="utf-8"?>
<calcChain xmlns="http://schemas.openxmlformats.org/spreadsheetml/2006/main">
  <c r="K68" i="25"/>
  <c r="K66"/>
  <c r="K47"/>
  <c r="K46"/>
  <c r="K45"/>
  <c r="K43"/>
  <c r="K42"/>
  <c r="K52"/>
  <c r="K64"/>
  <c r="M55"/>
  <c r="N55"/>
  <c r="M56"/>
  <c r="N56"/>
  <c r="K56"/>
  <c r="K55"/>
  <c r="L75"/>
  <c r="J75"/>
  <c r="I75"/>
  <c r="H75"/>
  <c r="M75" s="1"/>
  <c r="N75" s="1"/>
  <c r="K79"/>
  <c r="K78"/>
  <c r="K76"/>
  <c r="K75"/>
  <c r="J77"/>
  <c r="I77"/>
  <c r="H77"/>
  <c r="L45"/>
  <c r="J45"/>
  <c r="I45"/>
  <c r="H45"/>
  <c r="M45" s="1"/>
  <c r="K32"/>
  <c r="M32"/>
  <c r="N32" s="1"/>
  <c r="H12"/>
  <c r="I12"/>
  <c r="J12"/>
  <c r="K12" s="1"/>
  <c r="L12"/>
  <c r="K13"/>
  <c r="M13"/>
  <c r="M12" s="1"/>
  <c r="N12" s="1"/>
  <c r="K14"/>
  <c r="M14"/>
  <c r="N14"/>
  <c r="K15"/>
  <c r="M15"/>
  <c r="N15" s="1"/>
  <c r="K16"/>
  <c r="M16"/>
  <c r="N16"/>
  <c r="K17"/>
  <c r="M17"/>
  <c r="N17" s="1"/>
  <c r="K18"/>
  <c r="M18"/>
  <c r="N18"/>
  <c r="K19"/>
  <c r="M19"/>
  <c r="N19" s="1"/>
  <c r="K20"/>
  <c r="M20"/>
  <c r="N20"/>
  <c r="K21"/>
  <c r="M21"/>
  <c r="N21" s="1"/>
  <c r="K22"/>
  <c r="M22"/>
  <c r="N22"/>
  <c r="H23"/>
  <c r="I23"/>
  <c r="J23"/>
  <c r="M23" s="1"/>
  <c r="L23"/>
  <c r="K24"/>
  <c r="K23" s="1"/>
  <c r="M24"/>
  <c r="N24" s="1"/>
  <c r="N23" s="1"/>
  <c r="K25"/>
  <c r="M25"/>
  <c r="N25"/>
  <c r="K26"/>
  <c r="M26"/>
  <c r="N26"/>
  <c r="N27"/>
  <c r="H28"/>
  <c r="M28" s="1"/>
  <c r="I28"/>
  <c r="J28"/>
  <c r="L28"/>
  <c r="K29"/>
  <c r="K28"/>
  <c r="M29"/>
  <c r="N29"/>
  <c r="N28" s="1"/>
  <c r="H30"/>
  <c r="M30" s="1"/>
  <c r="I30"/>
  <c r="J30"/>
  <c r="K30"/>
  <c r="L30"/>
  <c r="K31"/>
  <c r="M31"/>
  <c r="N31"/>
  <c r="K33"/>
  <c r="M33"/>
  <c r="N33" s="1"/>
  <c r="K34"/>
  <c r="M34"/>
  <c r="N34"/>
  <c r="H35"/>
  <c r="I35"/>
  <c r="K35" s="1"/>
  <c r="J35"/>
  <c r="L35"/>
  <c r="K36"/>
  <c r="M36"/>
  <c r="N36"/>
  <c r="N35" s="1"/>
  <c r="K37"/>
  <c r="M37"/>
  <c r="N37"/>
  <c r="K38"/>
  <c r="M38"/>
  <c r="N38" s="1"/>
  <c r="K39"/>
  <c r="M39"/>
  <c r="N39"/>
  <c r="H42"/>
  <c r="I42"/>
  <c r="J42"/>
  <c r="L42"/>
  <c r="N43"/>
  <c r="N42"/>
  <c r="N44"/>
  <c r="N76"/>
  <c r="H80"/>
  <c r="I80"/>
  <c r="J80"/>
  <c r="M80" s="1"/>
  <c r="L80"/>
  <c r="K81"/>
  <c r="K80" s="1"/>
  <c r="M81"/>
  <c r="N81" s="1"/>
  <c r="N80" s="1"/>
  <c r="N46"/>
  <c r="N45"/>
  <c r="N47"/>
  <c r="N68"/>
  <c r="N64"/>
  <c r="N66"/>
  <c r="N78"/>
  <c r="N79"/>
  <c r="N52"/>
  <c r="N73"/>
  <c r="N74"/>
  <c r="H40"/>
  <c r="M40" s="1"/>
  <c r="I40"/>
  <c r="J40"/>
  <c r="L40"/>
  <c r="K41"/>
  <c r="K40"/>
  <c r="M41"/>
  <c r="N41"/>
  <c r="N40" s="1"/>
  <c r="H50"/>
  <c r="I50"/>
  <c r="J50"/>
  <c r="M50" s="1"/>
  <c r="L50"/>
  <c r="K51"/>
  <c r="K50" s="1"/>
  <c r="M51"/>
  <c r="N51" s="1"/>
  <c r="N50" s="1"/>
  <c r="H53"/>
  <c r="I53"/>
  <c r="J53"/>
  <c r="L53"/>
  <c r="K54"/>
  <c r="K53"/>
  <c r="M54"/>
  <c r="N54"/>
  <c r="H82"/>
  <c r="I82"/>
  <c r="K82" s="1"/>
  <c r="J82"/>
  <c r="L82"/>
  <c r="M82" s="1"/>
  <c r="K83"/>
  <c r="M83"/>
  <c r="N83"/>
  <c r="N82" s="1"/>
  <c r="H57"/>
  <c r="M57" s="1"/>
  <c r="I57"/>
  <c r="J57"/>
  <c r="K57" s="1"/>
  <c r="L57"/>
  <c r="K58"/>
  <c r="M58"/>
  <c r="N58" s="1"/>
  <c r="K59"/>
  <c r="M59"/>
  <c r="N59"/>
  <c r="K60"/>
  <c r="M60"/>
  <c r="N60" s="1"/>
  <c r="K61"/>
  <c r="M61"/>
  <c r="N61"/>
  <c r="K62"/>
  <c r="M62"/>
  <c r="N62" s="1"/>
  <c r="K63"/>
  <c r="M63"/>
  <c r="N63"/>
  <c r="H69"/>
  <c r="H67"/>
  <c r="H65" s="1"/>
  <c r="I69"/>
  <c r="I67" s="1"/>
  <c r="I65" s="1"/>
  <c r="J69"/>
  <c r="K69" s="1"/>
  <c r="L69"/>
  <c r="K70"/>
  <c r="N70"/>
  <c r="N69" s="1"/>
  <c r="K71"/>
  <c r="N71"/>
  <c r="N72"/>
  <c r="H48"/>
  <c r="I48"/>
  <c r="J48"/>
  <c r="M48"/>
  <c r="K49"/>
  <c r="M49"/>
  <c r="N49" s="1"/>
  <c r="M53"/>
  <c r="N53" s="1"/>
  <c r="M42"/>
  <c r="N77"/>
  <c r="K77"/>
  <c r="K48"/>
  <c r="M35"/>
  <c r="M69"/>
  <c r="N67" l="1"/>
  <c r="N65" s="1"/>
  <c r="N30"/>
  <c r="N57"/>
  <c r="N13"/>
  <c r="J67"/>
  <c r="K67" l="1"/>
  <c r="J65"/>
  <c r="K65" l="1"/>
  <c r="M67"/>
  <c r="M77"/>
  <c r="M65"/>
  <c r="L67"/>
  <c r="L65"/>
  <c r="L77"/>
</calcChain>
</file>

<file path=xl/sharedStrings.xml><?xml version="1.0" encoding="utf-8"?>
<sst xmlns="http://schemas.openxmlformats.org/spreadsheetml/2006/main" count="214" uniqueCount="162">
  <si>
    <t>Urusan Pemerintahan Daerah dan Program / Kegiatan</t>
  </si>
  <si>
    <t>Urusan Wajib</t>
  </si>
  <si>
    <t>Bidang otonomi daerah, pemerintahan umum, administrasi keuangan daerah, perangkat daerah, kepegawaian, dan persandian</t>
  </si>
  <si>
    <t>Program Peningkatan Keberdayaan Masyarakat Pedesaan</t>
  </si>
  <si>
    <t>Meningkatnya kemampuan lembaga dan organisasi masyarakat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</si>
  <si>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</si>
  <si>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</si>
  <si>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</si>
  <si>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 / operasional</t>
  </si>
  <si>
    <t>Penyediaan jasa kebersihan kantor</t>
  </si>
  <si>
    <t>Penyediaan alat tulis kantor</t>
  </si>
  <si>
    <t>Penyediaan barang cetakan dan penggandaan</t>
  </si>
  <si>
    <t>Penyediaan makanan dan minuman</t>
  </si>
  <si>
    <t>Rapat-rapat koordinasi dan konsultasi ke luar daerah</t>
  </si>
  <si>
    <t>Penyediaan jasa administrasi / teknis perkantoran</t>
  </si>
  <si>
    <t>Program Peningkatan Sarana dan Prasarana Aparatur</t>
  </si>
  <si>
    <t>Pengadaan perlengkapan gedung kantor</t>
  </si>
  <si>
    <t>Pemeliharaan rutin / berkala gedung kantor</t>
  </si>
  <si>
    <t>Pemeliharaan rutin / berkala peralatan kantor</t>
  </si>
  <si>
    <t>Rehabilitasi sedang / berat gedung kantor</t>
  </si>
  <si>
    <t>Program Peningkatan Disiplin Aparatur</t>
  </si>
  <si>
    <t>Pengadaan pakaian dinas beserta perlengkapannya</t>
  </si>
  <si>
    <t>Program Peningkatan Kapasitas Sumber Daya Aparatur</t>
  </si>
  <si>
    <t>Bimbingan teknis implementasi peraturan perundang-undangan</t>
  </si>
  <si>
    <t>Lancarnya kegiatan kantor</t>
  </si>
  <si>
    <t>Jumlah peralatan gedung kantor yang diadakan</t>
  </si>
  <si>
    <t>Terpeliharanya gedung kantor</t>
  </si>
  <si>
    <t>Jumlah alat kantor yang diperbaiki</t>
  </si>
  <si>
    <t>Jumlah pegawai se kecamatan padang panjang barat</t>
  </si>
  <si>
    <t>Tersedianya pakaian dinas pegawai</t>
  </si>
  <si>
    <t>PNS yang mengikuti bimbingan teknis</t>
  </si>
  <si>
    <t>Terkirimnya aparat untuk mangikuti diklat</t>
  </si>
  <si>
    <t>Kode</t>
  </si>
  <si>
    <t>01</t>
  </si>
  <si>
    <t>Indikator Kinerja Program (outcomes)/Kegiatan (output)</t>
  </si>
  <si>
    <t>Tingkat Realisasi (%)</t>
  </si>
  <si>
    <t>Tingkat capaian realisasi target renstra (%)</t>
  </si>
  <si>
    <t>8=(7/6)</t>
  </si>
  <si>
    <t>10=(5+7+9)</t>
  </si>
  <si>
    <t>11=(10/4)</t>
  </si>
  <si>
    <t>02</t>
  </si>
  <si>
    <t>06</t>
  </si>
  <si>
    <t>07</t>
  </si>
  <si>
    <t>08</t>
  </si>
  <si>
    <t>03</t>
  </si>
  <si>
    <t>05</t>
  </si>
  <si>
    <t>Program Peningkatan Pelayanan Kedinasan Camat</t>
  </si>
  <si>
    <t>Forum Koordinasi dan diskusi pimpinan tentang masalah kedinasan Camat</t>
  </si>
  <si>
    <t xml:space="preserve">Terlaksananya Forum dan diskusi tentang masalah kedinasan Kamtibmas d Kecamatan </t>
  </si>
  <si>
    <t>Program  Keberdayaan Fakir Miskin, Komonitas Adat Terpencil (KAT) dan Penyandang masalah kesejahteraan lainnya</t>
  </si>
  <si>
    <t>Fasilitas penyaluran raskin bagi keluarga miskin</t>
  </si>
  <si>
    <t>Lancarnya pendistribusian Raskin dan Program kerja Tim Koordinasi Raskin Kecamatan</t>
  </si>
  <si>
    <t>Terbayarnya jasa  pegawai honorer</t>
  </si>
  <si>
    <t xml:space="preserve">Terlaksananya Konfirmasi Kedinasan di  Kecamatan. </t>
  </si>
  <si>
    <t>Raskin tersalurkan ke Masyarakat dan meningkatnya Pengelolaan raskin Kec.</t>
  </si>
  <si>
    <t>Pemberdayaan  masyarakat melalui Penilaian Kelurahan Berprestasi</t>
  </si>
  <si>
    <t>Terpilihnya Pemenang lomba Kelurahan Berprestasi</t>
  </si>
  <si>
    <t>Lomba Kader Posyandu</t>
  </si>
  <si>
    <t>Terpilihnya Pemenang lomba Kader Posyandu</t>
  </si>
  <si>
    <t>Lomba Kader Dasawisma</t>
  </si>
  <si>
    <t>Terpilihnya Pemenang lomba Dasa Wisma</t>
  </si>
  <si>
    <t>Lomba Hari Kesatuan Gerak PKK KB Kes</t>
  </si>
  <si>
    <t>Terpilihnya Pemenang lomba Hari Kesatuan Gerak PKK KB Kes</t>
  </si>
  <si>
    <t>TerlaksananyaPemberdayaan Lembaga Organisasi Masyarakat Kelurahan /Pedesaan melalui Kegiatan RT (Pembayaran Honor RT)</t>
  </si>
  <si>
    <t>Terlaksanya Pemberdayaan Lembaga Organisasi Masyarakat Kelurahan /Pedesaan melalui Kegiatan Lembaga Pemberdayaan Masyarakat (LPM)</t>
  </si>
  <si>
    <t>Terselenggaranya kegiatan MTQ</t>
  </si>
  <si>
    <t>Peningkatan kesadaran masyarakat akan nilai-nilai luhur budaya bangsa</t>
  </si>
  <si>
    <t>Program Peningkatan dan Pengembangan Pengelolaan Keuangan Daerah</t>
  </si>
  <si>
    <t>Tercapainya peningkatan PAD di Kecamatan</t>
  </si>
  <si>
    <t>Pelaksanaan Kegiatan ISO 9001</t>
  </si>
  <si>
    <t>Masyarakat Pedesaan Melalui Kegiatan LPM</t>
  </si>
  <si>
    <t>Masyarakat Pedesaan Melalui Kegiatan RT</t>
  </si>
  <si>
    <t>Penerapan ISO 9001</t>
  </si>
  <si>
    <t>Program Kemitraan Pengembangan Wawasan Kebangsaan</t>
  </si>
  <si>
    <t>Terlaksananya Kegiatan ISO 9001</t>
  </si>
  <si>
    <t>Tercapainya Target ISO 9001</t>
  </si>
  <si>
    <t>Program Percepatan Pembangunan &amp; Pemberdayaan Masyarakat Kelurahan</t>
  </si>
  <si>
    <t>Tercapainya Pembangunan di Kelurahan dengan swadaya masyarakat</t>
  </si>
  <si>
    <t>0,00%</t>
  </si>
  <si>
    <t>Kompentensi pelayanan publik</t>
  </si>
  <si>
    <t>TABEL 2.1</t>
  </si>
  <si>
    <t>Target Kinerja Capaian Program (Awal Tahun Renstra SOPD)</t>
  </si>
  <si>
    <t>Perkiraan realisasi capaian target Renstra SOPD s/d tahun berjalan</t>
  </si>
  <si>
    <t>TERSEDIANNYA JASA KEBERSIHAN KANTOR 1 TAHUN</t>
  </si>
  <si>
    <t>TERSEDIAANYA ALAT TULIS KANTOR 1 TAHUN</t>
  </si>
  <si>
    <t>TERSEDIANNYA BARANG CETAK DAN PENGEDAN 1 TAHUN</t>
  </si>
  <si>
    <t>TERSEDIANNYA KOMPONEN LISTRIK DAN PENERANGAN KANTOR 1 TAHUN</t>
  </si>
  <si>
    <t>TERSEDIANYA MAKAN DAN MINUM UNTUK RAPAT DAN TAMU 1 TAHUN</t>
  </si>
  <si>
    <t>JUMLAH RAPAT YANG DIHADIRI 1 TAHUN</t>
  </si>
  <si>
    <t>Jumlah surat terkirim 1 Tahun</t>
  </si>
  <si>
    <t>Tagihan rekening 1 Tahun</t>
  </si>
  <si>
    <t>Tersedianya jasa pemeliharaan dan perizinan kendaraan dinas operasional 100 %</t>
  </si>
  <si>
    <t>Terpilihnya pemenang  pelayanan publik</t>
  </si>
  <si>
    <t>Pembinaan Usaha Kesehatan Sekolah (UKS)</t>
  </si>
  <si>
    <t>Penyelenggaraan kegiatan Tim Ramadhan</t>
  </si>
  <si>
    <t>Terlaksananya kegiatan Tim Ramadhan</t>
  </si>
  <si>
    <t>Terlaksananya HUT RI dan HUT Kota</t>
  </si>
  <si>
    <t>Pelaksanaan Percepatan Pembangunan dan Pemberdayaan Mayarakat Kelurahan Sektor Non Fisik</t>
  </si>
  <si>
    <t>Pelaksanaan Percepatan Pembangunan dan Pemberdayaan Mayarakat Kelurahan Sektor Fisik</t>
  </si>
  <si>
    <t>Program Pemeliharaan Kantrabtibmas dan Pencegahan Tindakan Kriminal</t>
  </si>
  <si>
    <t>Peningkatan Kerjasama dengan aparat keamanan dalam teknik pencegahan kejahatan</t>
  </si>
  <si>
    <t>Pelatihan Pengelolaan Keuangan Kecamatan dan Kelurahan</t>
  </si>
  <si>
    <t>Peningkatan Kapasitas ASN Kecamatan dan Kelurahan</t>
  </si>
  <si>
    <t>Program Pengembangan Lingkungan Sehat</t>
  </si>
  <si>
    <t>Forum Komunikasi Kecamatan Sehat</t>
  </si>
  <si>
    <t>Forum Komunikasi Kelurahan Sehat</t>
  </si>
  <si>
    <t>Penyediaan komponen instalasi listrik / penerangan bangunan kantor</t>
  </si>
  <si>
    <t>Program Pemberdayaan Kelembagaan Kesejahteraan Sosial</t>
  </si>
  <si>
    <t>Penyusunan laporan capaian kinerja dan ikhtisar realisasi kinerja SKPD</t>
  </si>
  <si>
    <t>Penyusunan pelaporan keuangan semesteran</t>
  </si>
  <si>
    <t>Penyusunan pelaporan prognosis realisasi anggaran</t>
  </si>
  <si>
    <t>Penyusunan pelaporan keuangan akhir tahun</t>
  </si>
  <si>
    <t>Jumlah laporan capaian kinerja dan ikhtisar realisasi kinerja SKPD yang disusun</t>
  </si>
  <si>
    <t xml:space="preserve">Jumlah pelaporan keuangan semesteran yang  disusun </t>
  </si>
  <si>
    <t>Jumlah pelaporan prognosis realisasi anggaran yang disusun</t>
  </si>
  <si>
    <t>Jumlah pelaporan keuangan akhir tahunyang disusun</t>
  </si>
  <si>
    <t>Jumlah Pelatihan pengelolaan keuangan kecamatan dan kelurahan yang dilaksanakan</t>
  </si>
  <si>
    <t>Jumlah ASN Keamatan dan Kelurahan yang ditingkatkan kapasitasnya</t>
  </si>
  <si>
    <t>Program Penyelenggaraan Pemerintahan Kecamatan/Kelurahan</t>
  </si>
  <si>
    <t>Peringatan HUT RI dan HUT Kota</t>
  </si>
  <si>
    <t>Operasional Sistim Informasi Pelayanan Publik</t>
  </si>
  <si>
    <t>Jumlah  Pemenang Lomba Usaha Kesehatan Sekolah yang dilaksanakan</t>
  </si>
  <si>
    <t>Jumlah kegiatan HUT RI dan HUT Kota yang dilaksanakan</t>
  </si>
  <si>
    <t>Jumlah kegiatan yang dilaksanakan dan honor yang dibayarkan</t>
  </si>
  <si>
    <t>Jumlah Forum Kecamatan Sehat yang dilaksanakan</t>
  </si>
  <si>
    <t>Jumlah Forum Kelurahan Sehat yang dilaksanakan</t>
  </si>
  <si>
    <t>Jumlah Honor yang dibayarkan</t>
  </si>
  <si>
    <t>Pemberdayaan Kesejahteraan Keluarga (PKK)</t>
  </si>
  <si>
    <t>Jumlah kegiatan PKK yang dilaksanakan</t>
  </si>
  <si>
    <t>Penyelenggaraan Pembinaan Posyantek</t>
  </si>
  <si>
    <t>Jumlah kegiatan pembinaan yang dilaksanakan</t>
  </si>
  <si>
    <t>Jumlah kegiatan yang dilaksanakan</t>
  </si>
  <si>
    <t>Monitoring dan Evaluasi Bulan Bhakti Gotong Royong Masyarakat</t>
  </si>
  <si>
    <t>Jumlah pemenang lomba BBGRM</t>
  </si>
  <si>
    <t>Penyelenggaraan Musrenbang kecamatan</t>
  </si>
  <si>
    <t>Jumlah usulan kecamatan yang ditampung</t>
  </si>
  <si>
    <t>Penyelenggaraan Musrenbang kelurahan</t>
  </si>
  <si>
    <t>Jumlah usulan kelurahan yang ditampung</t>
  </si>
  <si>
    <t>Lomba Pendampingan Kube FM</t>
  </si>
  <si>
    <t>Jum;ah Pemenang Lomba KUBE FM</t>
  </si>
  <si>
    <t>Pembangunan Sarana dan Prasarana Kelurahan</t>
  </si>
  <si>
    <t>jumlah  sarana dan prasarana masyarakat yang tersedia</t>
  </si>
  <si>
    <t>Pemberdayaan Masyarakat Kelurahan</t>
  </si>
  <si>
    <t>jumlah lokasi pelaksanaan pemberdayaan masyarakat</t>
  </si>
  <si>
    <t>Peningkatan Pelayanan Kebersihan Lingkungan Kelurahan</t>
  </si>
  <si>
    <t>Jumlah kegiatan pembangunan sarana dan prarasana yang  dilaksanakan</t>
  </si>
  <si>
    <t>REKAPITULASI EVALUASI HASIL PELAKSANAAN RENJA OPD DAN PENCAPAIAN RENSTRA SOPD S/D TAHUN 2019</t>
  </si>
  <si>
    <t>Realisasi target kinerja hasil program dan keluaran kegiatan s/d tahun 2018</t>
  </si>
  <si>
    <t>Penyelenggaraan MTQ Tingkat Kecamatan</t>
  </si>
  <si>
    <t>Musabaqah Tilawatil Qur'an</t>
  </si>
  <si>
    <t>Program Peningkatan Partisipasi  Masyarakat dalam Membangun Desa</t>
  </si>
  <si>
    <t>Program Peningkatan Peran Perempuan di Pedesaan</t>
  </si>
  <si>
    <t>Program Optimalisasi Pemanfaatn Teknologi Informasi</t>
  </si>
  <si>
    <t xml:space="preserve">Program Pembangunan Daerah </t>
  </si>
  <si>
    <t>Terlaksananya MTQ tingkat Kecamatan</t>
  </si>
  <si>
    <t>Terlaksananya MTQ di Kelurahan</t>
  </si>
  <si>
    <t>Target Renja SOPD Tahun 2019</t>
  </si>
  <si>
    <t>Realisasi Renja SOPD Tahun  2019</t>
  </si>
  <si>
    <t>Target Program dan kegiatan (Renja SOPD Tahun 2020)</t>
  </si>
  <si>
    <t>Realisasi capaian program dan kegiatan s/d tahun berjalan 2020</t>
  </si>
  <si>
    <t>Target dan Realisasi Kinerja Program dan Kegiatan Tahun lalu 2019</t>
  </si>
  <si>
    <t>KECAMATAN PADANG PANJANG TIMUR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</si>
</sst>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9" fontId="4" fillId="0" borderId="0" xfId="4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9" fontId="5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4" applyNumberFormat="1" applyFont="1" applyBorder="1" applyAlignment="1">
      <alignment horizontal="center" vertical="center"/>
    </xf>
    <xf numFmtId="9" fontId="5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9" fontId="4" fillId="3" borderId="1" xfId="4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9" fontId="4" fillId="0" borderId="2" xfId="4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4" borderId="4" xfId="0" applyFont="1" applyFill="1" applyBorder="1" applyAlignment="1">
      <alignment horizontal="center" vertical="top"/>
    </xf>
    <xf numFmtId="0" fontId="4" fillId="4" borderId="4" xfId="0" quotePrefix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9" fontId="4" fillId="4" borderId="4" xfId="1" applyNumberFormat="1" applyFont="1" applyFill="1" applyBorder="1" applyAlignment="1">
      <alignment horizontal="center" vertical="top"/>
    </xf>
    <xf numFmtId="9" fontId="4" fillId="4" borderId="4" xfId="0" applyNumberFormat="1" applyFont="1" applyFill="1" applyBorder="1" applyAlignment="1">
      <alignment horizontal="center" vertical="top"/>
    </xf>
    <xf numFmtId="9" fontId="4" fillId="4" borderId="4" xfId="4" applyFont="1" applyFill="1" applyBorder="1" applyAlignment="1">
      <alignment horizontal="center" vertical="top"/>
    </xf>
    <xf numFmtId="0" fontId="4" fillId="5" borderId="5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6" borderId="6" xfId="0" applyFont="1" applyFill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quotePrefix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10" fontId="4" fillId="0" borderId="4" xfId="0" applyNumberFormat="1" applyFont="1" applyBorder="1" applyAlignment="1">
      <alignment horizontal="center" vertical="top"/>
    </xf>
    <xf numFmtId="9" fontId="4" fillId="0" borderId="4" xfId="4" applyFont="1" applyFill="1" applyBorder="1" applyAlignment="1">
      <alignment horizontal="center" vertical="top"/>
    </xf>
    <xf numFmtId="9" fontId="4" fillId="0" borderId="4" xfId="4" applyFont="1" applyBorder="1" applyAlignment="1">
      <alignment horizontal="center" vertical="top"/>
    </xf>
    <xf numFmtId="9" fontId="4" fillId="0" borderId="4" xfId="0" applyNumberFormat="1" applyFont="1" applyFill="1" applyBorder="1" applyAlignment="1">
      <alignment horizontal="center" vertical="top"/>
    </xf>
    <xf numFmtId="10" fontId="4" fillId="5" borderId="4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10" fontId="4" fillId="4" borderId="4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quotePrefix="1" applyFont="1" applyFill="1" applyBorder="1" applyAlignment="1">
      <alignment horizontal="center" vertical="top"/>
    </xf>
    <xf numFmtId="10" fontId="4" fillId="0" borderId="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10" fontId="4" fillId="4" borderId="4" xfId="0" applyNumberFormat="1" applyFont="1" applyFill="1" applyBorder="1" applyAlignment="1">
      <alignment horizontal="center" vertical="top" wrapText="1"/>
    </xf>
    <xf numFmtId="9" fontId="4" fillId="4" borderId="4" xfId="4" applyFont="1" applyFill="1" applyBorder="1" applyAlignment="1">
      <alignment horizontal="center" vertical="top" wrapText="1"/>
    </xf>
    <xf numFmtId="9" fontId="4" fillId="4" borderId="4" xfId="4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9" fontId="4" fillId="5" borderId="4" xfId="4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left" vertical="top" wrapText="1"/>
    </xf>
    <xf numFmtId="0" fontId="4" fillId="5" borderId="4" xfId="3" applyFont="1" applyFill="1" applyBorder="1" applyAlignment="1">
      <alignment vertical="top" wrapText="1"/>
    </xf>
    <xf numFmtId="9" fontId="4" fillId="5" borderId="4" xfId="4" applyFont="1" applyFill="1" applyBorder="1" applyAlignment="1">
      <alignment horizontal="center" vertical="top" wrapText="1"/>
    </xf>
    <xf numFmtId="9" fontId="4" fillId="5" borderId="4" xfId="4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4" xfId="2" applyFont="1" applyFill="1" applyBorder="1" applyAlignment="1">
      <alignment vertical="center" wrapText="1"/>
    </xf>
    <xf numFmtId="0" fontId="4" fillId="2" borderId="4" xfId="3" quotePrefix="1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top"/>
    </xf>
    <xf numFmtId="0" fontId="4" fillId="5" borderId="4" xfId="0" quotePrefix="1" applyFont="1" applyFill="1" applyBorder="1" applyAlignment="1">
      <alignment horizontal="center" vertical="top"/>
    </xf>
    <xf numFmtId="9" fontId="4" fillId="5" borderId="4" xfId="0" applyNumberFormat="1" applyFont="1" applyFill="1" applyBorder="1" applyAlignment="1">
      <alignment horizontal="center" vertical="top"/>
    </xf>
    <xf numFmtId="0" fontId="4" fillId="5" borderId="7" xfId="2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quotePrefix="1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9" fontId="4" fillId="0" borderId="7" xfId="4" applyFont="1" applyFill="1" applyBorder="1" applyAlignment="1">
      <alignment horizontal="center" vertical="top"/>
    </xf>
    <xf numFmtId="9" fontId="4" fillId="0" borderId="7" xfId="4" applyFont="1" applyBorder="1" applyAlignment="1">
      <alignment horizontal="center" vertical="top"/>
    </xf>
    <xf numFmtId="9" fontId="4" fillId="0" borderId="7" xfId="0" applyNumberFormat="1" applyFont="1" applyFill="1" applyBorder="1" applyAlignment="1">
      <alignment horizontal="center" vertical="top"/>
    </xf>
    <xf numFmtId="10" fontId="4" fillId="0" borderId="7" xfId="0" applyNumberFormat="1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quotePrefix="1" applyFont="1" applyFill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/>
    </xf>
    <xf numFmtId="10" fontId="4" fillId="0" borderId="8" xfId="0" applyNumberFormat="1" applyFont="1" applyFill="1" applyBorder="1" applyAlignment="1">
      <alignment horizontal="center" vertical="top"/>
    </xf>
    <xf numFmtId="9" fontId="4" fillId="0" borderId="8" xfId="4" applyFont="1" applyFill="1" applyBorder="1" applyAlignment="1">
      <alignment horizontal="center" vertical="top"/>
    </xf>
    <xf numFmtId="9" fontId="4" fillId="0" borderId="8" xfId="4" applyFont="1" applyBorder="1" applyAlignment="1">
      <alignment horizontal="center" vertical="top"/>
    </xf>
    <xf numFmtId="9" fontId="4" fillId="0" borderId="8" xfId="0" applyNumberFormat="1" applyFont="1" applyFill="1" applyBorder="1" applyAlignment="1">
      <alignment horizontal="center" vertical="top"/>
    </xf>
    <xf numFmtId="10" fontId="4" fillId="0" borderId="8" xfId="0" applyNumberFormat="1" applyFont="1" applyBorder="1" applyAlignment="1">
      <alignment horizontal="center" vertical="top"/>
    </xf>
    <xf numFmtId="10" fontId="4" fillId="5" borderId="8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quotePrefix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/>
    </xf>
    <xf numFmtId="10" fontId="4" fillId="0" borderId="0" xfId="0" applyNumberFormat="1" applyFont="1" applyFill="1" applyBorder="1" applyAlignment="1">
      <alignment horizontal="center" vertical="top"/>
    </xf>
    <xf numFmtId="9" fontId="4" fillId="0" borderId="0" xfId="4" applyFont="1" applyFill="1" applyBorder="1" applyAlignment="1">
      <alignment horizontal="center" vertical="top"/>
    </xf>
    <xf numFmtId="9" fontId="4" fillId="0" borderId="0" xfId="4" applyFont="1" applyBorder="1" applyAlignment="1">
      <alignment horizontal="center" vertical="top"/>
    </xf>
    <xf numFmtId="9" fontId="4" fillId="0" borderId="0" xfId="0" applyNumberFormat="1" applyFont="1" applyFill="1" applyBorder="1" applyAlignment="1">
      <alignment horizontal="center" vertical="top"/>
    </xf>
    <xf numFmtId="10" fontId="4" fillId="0" borderId="0" xfId="0" applyNumberFormat="1" applyFont="1" applyBorder="1" applyAlignment="1">
      <alignment horizontal="center" vertical="top"/>
    </xf>
    <xf numFmtId="10" fontId="4" fillId="5" borderId="0" xfId="0" applyNumberFormat="1" applyFont="1" applyFill="1" applyBorder="1" applyAlignment="1">
      <alignment horizontal="center" vertical="top"/>
    </xf>
    <xf numFmtId="9" fontId="4" fillId="0" borderId="0" xfId="4" applyFont="1" applyAlignment="1">
      <alignment vertical="top"/>
    </xf>
    <xf numFmtId="9" fontId="4" fillId="0" borderId="0" xfId="4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9" fontId="5" fillId="0" borderId="0" xfId="4" applyFont="1" applyAlignment="1">
      <alignment vertical="top"/>
    </xf>
    <xf numFmtId="10" fontId="4" fillId="0" borderId="7" xfId="0" applyNumberFormat="1" applyFont="1" applyFill="1" applyBorder="1" applyAlignment="1">
      <alignment horizontal="center" vertical="top"/>
    </xf>
    <xf numFmtId="10" fontId="4" fillId="5" borderId="7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9" xfId="0" quotePrefix="1" applyFont="1" applyFill="1" applyBorder="1" applyAlignment="1">
      <alignment horizontal="center" vertical="top"/>
    </xf>
    <xf numFmtId="0" fontId="4" fillId="5" borderId="9" xfId="2" applyFont="1" applyFill="1" applyBorder="1" applyAlignment="1">
      <alignment vertical="top" wrapText="1"/>
    </xf>
    <xf numFmtId="0" fontId="4" fillId="5" borderId="9" xfId="3" applyFont="1" applyFill="1" applyBorder="1" applyAlignment="1">
      <alignment vertical="top" wrapText="1"/>
    </xf>
    <xf numFmtId="10" fontId="4" fillId="0" borderId="9" xfId="0" applyNumberFormat="1" applyFont="1" applyBorder="1" applyAlignment="1">
      <alignment horizontal="center" vertical="top"/>
    </xf>
    <xf numFmtId="10" fontId="4" fillId="0" borderId="9" xfId="0" applyNumberFormat="1" applyFont="1" applyFill="1" applyBorder="1" applyAlignment="1">
      <alignment horizontal="center" vertical="top"/>
    </xf>
    <xf numFmtId="9" fontId="4" fillId="5" borderId="9" xfId="4" applyNumberFormat="1" applyFont="1" applyFill="1" applyBorder="1" applyAlignment="1">
      <alignment horizontal="center" vertical="top" wrapText="1"/>
    </xf>
    <xf numFmtId="9" fontId="4" fillId="5" borderId="9" xfId="4" applyFont="1" applyFill="1" applyBorder="1" applyAlignment="1">
      <alignment horizontal="center" vertical="top" wrapText="1"/>
    </xf>
    <xf numFmtId="10" fontId="4" fillId="5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9" fontId="5" fillId="0" borderId="0" xfId="4" applyFont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1" xfId="2"/>
    <cellStyle name="Normal 2" xfId="3"/>
    <cellStyle name="Percent" xfId="4" builtinId="5"/>
    <cellStyle name="Percent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C97"/>
  <sheetViews>
    <sheetView tabSelected="1" zoomScale="77" zoomScaleNormal="77" workbookViewId="0">
      <pane ySplit="9" topLeftCell="A10" activePane="bottomLeft" state="frozen"/>
      <selection pane="bottomLeft" activeCell="D4" sqref="D4:M4"/>
    </sheetView>
  </sheetViews>
  <sheetFormatPr defaultRowHeight="15"/>
  <cols>
    <col min="1" max="1" width="2.7109375" style="1" bestFit="1" customWidth="1"/>
    <col min="2" max="2" width="5" style="1" customWidth="1"/>
    <col min="3" max="3" width="3.85546875" style="1" customWidth="1"/>
    <col min="4" max="4" width="4.140625" style="1" bestFit="1" customWidth="1"/>
    <col min="5" max="5" width="52.5703125" style="2" bestFit="1" customWidth="1"/>
    <col min="6" max="6" width="49.7109375" style="2" customWidth="1"/>
    <col min="7" max="7" width="26.42578125" style="2" customWidth="1"/>
    <col min="8" max="8" width="15.85546875" style="2" customWidth="1"/>
    <col min="9" max="11" width="15.85546875" style="102" customWidth="1"/>
    <col min="12" max="14" width="15.85546875" style="2" customWidth="1"/>
    <col min="15" max="16" width="9.140625" style="2"/>
    <col min="17" max="17" width="16" style="2" customWidth="1"/>
    <col min="18" max="16384" width="9.140625" style="2"/>
  </cols>
  <sheetData>
    <row r="1" spans="1:29">
      <c r="D1" s="118" t="s">
        <v>80</v>
      </c>
      <c r="E1" s="118"/>
      <c r="F1" s="118"/>
      <c r="G1" s="118"/>
      <c r="H1" s="118"/>
      <c r="I1" s="118"/>
      <c r="J1" s="118"/>
      <c r="K1" s="118"/>
      <c r="L1" s="118"/>
      <c r="M1" s="118"/>
    </row>
    <row r="2" spans="1:29">
      <c r="E2" s="1"/>
      <c r="F2" s="1"/>
      <c r="G2" s="1"/>
      <c r="H2" s="1"/>
      <c r="I2" s="3"/>
      <c r="J2" s="3"/>
      <c r="K2" s="3"/>
      <c r="L2" s="1"/>
      <c r="M2" s="1"/>
    </row>
    <row r="3" spans="1:29">
      <c r="D3" s="119" t="s">
        <v>146</v>
      </c>
      <c r="E3" s="119"/>
      <c r="F3" s="119"/>
      <c r="G3" s="119"/>
      <c r="H3" s="119"/>
      <c r="I3" s="119"/>
      <c r="J3" s="119"/>
      <c r="K3" s="119"/>
      <c r="L3" s="119"/>
      <c r="M3" s="119"/>
    </row>
    <row r="4" spans="1:29">
      <c r="D4" s="120" t="s">
        <v>161</v>
      </c>
      <c r="E4" s="120"/>
      <c r="F4" s="120"/>
      <c r="G4" s="120"/>
      <c r="H4" s="120"/>
      <c r="I4" s="120"/>
      <c r="J4" s="120"/>
      <c r="K4" s="120"/>
      <c r="L4" s="120"/>
      <c r="M4" s="120"/>
    </row>
    <row r="7" spans="1:29" s="5" customFormat="1" ht="48.75" customHeight="1">
      <c r="A7" s="121" t="s">
        <v>32</v>
      </c>
      <c r="B7" s="121"/>
      <c r="C7" s="121"/>
      <c r="D7" s="121"/>
      <c r="E7" s="122" t="s">
        <v>0</v>
      </c>
      <c r="F7" s="122" t="s">
        <v>34</v>
      </c>
      <c r="G7" s="122" t="s">
        <v>81</v>
      </c>
      <c r="H7" s="125" t="s">
        <v>147</v>
      </c>
      <c r="I7" s="122" t="s">
        <v>160</v>
      </c>
      <c r="J7" s="122"/>
      <c r="K7" s="122"/>
      <c r="L7" s="122" t="s">
        <v>158</v>
      </c>
      <c r="M7" s="122" t="s">
        <v>82</v>
      </c>
      <c r="N7" s="122"/>
      <c r="Q7" s="6"/>
    </row>
    <row r="8" spans="1:29" s="9" customFormat="1" ht="84.75" customHeight="1">
      <c r="A8" s="121"/>
      <c r="B8" s="121"/>
      <c r="C8" s="121"/>
      <c r="D8" s="121"/>
      <c r="E8" s="122"/>
      <c r="F8" s="122"/>
      <c r="G8" s="122"/>
      <c r="H8" s="126"/>
      <c r="I8" s="7" t="s">
        <v>156</v>
      </c>
      <c r="J8" s="7" t="s">
        <v>157</v>
      </c>
      <c r="K8" s="7" t="s">
        <v>35</v>
      </c>
      <c r="L8" s="122"/>
      <c r="M8" s="8" t="s">
        <v>159</v>
      </c>
      <c r="N8" s="8" t="s">
        <v>36</v>
      </c>
    </row>
    <row r="9" spans="1:29" s="13" customFormat="1" ht="24" customHeight="1">
      <c r="A9" s="123">
        <v>1</v>
      </c>
      <c r="B9" s="123"/>
      <c r="C9" s="123"/>
      <c r="D9" s="123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1">
        <v>7</v>
      </c>
      <c r="K9" s="12" t="s">
        <v>37</v>
      </c>
      <c r="L9" s="10">
        <v>9</v>
      </c>
      <c r="M9" s="10" t="s">
        <v>38</v>
      </c>
      <c r="N9" s="10" t="s">
        <v>39</v>
      </c>
    </row>
    <row r="10" spans="1:29" ht="21.6" customHeight="1">
      <c r="A10" s="14">
        <v>1</v>
      </c>
      <c r="B10" s="14"/>
      <c r="C10" s="14"/>
      <c r="D10" s="14"/>
      <c r="E10" s="15" t="s">
        <v>1</v>
      </c>
      <c r="F10" s="16"/>
      <c r="G10" s="16"/>
      <c r="H10" s="16"/>
      <c r="I10" s="17"/>
      <c r="J10" s="17"/>
      <c r="K10" s="17"/>
      <c r="L10" s="16"/>
      <c r="M10" s="16"/>
      <c r="N10" s="16"/>
    </row>
    <row r="11" spans="1:29" s="24" customFormat="1" ht="51" customHeight="1">
      <c r="A11" s="18">
        <v>1</v>
      </c>
      <c r="B11" s="19" t="s">
        <v>33</v>
      </c>
      <c r="C11" s="18"/>
      <c r="D11" s="18"/>
      <c r="E11" s="20" t="s">
        <v>2</v>
      </c>
      <c r="F11" s="21"/>
      <c r="G11" s="21"/>
      <c r="H11" s="21"/>
      <c r="I11" s="22"/>
      <c r="J11" s="22"/>
      <c r="K11" s="22"/>
      <c r="L11" s="21"/>
      <c r="M11" s="21"/>
      <c r="N11" s="21"/>
      <c r="O11" s="23"/>
      <c r="P11" s="23"/>
      <c r="Q11" s="23"/>
      <c r="R11" s="23"/>
      <c r="S11" s="23"/>
      <c r="T11" s="23"/>
    </row>
    <row r="12" spans="1:29" s="35" customFormat="1" ht="30">
      <c r="A12" s="25">
        <v>1</v>
      </c>
      <c r="B12" s="26" t="s">
        <v>33</v>
      </c>
      <c r="C12" s="26" t="s">
        <v>33</v>
      </c>
      <c r="D12" s="25"/>
      <c r="E12" s="27" t="s">
        <v>5</v>
      </c>
      <c r="F12" s="28" t="s">
        <v>24</v>
      </c>
      <c r="G12" s="29">
        <v>1</v>
      </c>
      <c r="H12" s="30">
        <f>SUM(H13:H22)/11</f>
        <v>0.90909090909090906</v>
      </c>
      <c r="I12" s="31">
        <f>SUM(I13:I22)/10</f>
        <v>1</v>
      </c>
      <c r="J12" s="31">
        <f>SUM(J13:J22)/10</f>
        <v>1</v>
      </c>
      <c r="K12" s="31">
        <f>J12/I12</f>
        <v>1</v>
      </c>
      <c r="L12" s="30">
        <f>SUM(L13:L22)/10</f>
        <v>1</v>
      </c>
      <c r="M12" s="30">
        <f>SUM(M13:M22)/11</f>
        <v>0.90909090909090906</v>
      </c>
      <c r="N12" s="30">
        <f>M12/G12</f>
        <v>0.90909090909090906</v>
      </c>
      <c r="O12" s="32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s="45" customFormat="1">
      <c r="A13" s="36">
        <v>1</v>
      </c>
      <c r="B13" s="37" t="s">
        <v>33</v>
      </c>
      <c r="C13" s="37" t="s">
        <v>33</v>
      </c>
      <c r="D13" s="37" t="s">
        <v>33</v>
      </c>
      <c r="E13" s="38" t="s">
        <v>6</v>
      </c>
      <c r="F13" s="39" t="s">
        <v>89</v>
      </c>
      <c r="G13" s="40">
        <v>1</v>
      </c>
      <c r="H13" s="40">
        <v>1</v>
      </c>
      <c r="I13" s="41">
        <v>1</v>
      </c>
      <c r="J13" s="42">
        <v>1</v>
      </c>
      <c r="K13" s="42">
        <f>J13/I13</f>
        <v>1</v>
      </c>
      <c r="L13" s="43">
        <v>1</v>
      </c>
      <c r="M13" s="40">
        <f>(H13+J13+L13)/3</f>
        <v>1</v>
      </c>
      <c r="N13" s="44">
        <f>M13/G13</f>
        <v>1</v>
      </c>
      <c r="O13" s="32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s="45" customFormat="1" ht="34.9" customHeight="1">
      <c r="A14" s="36">
        <v>1</v>
      </c>
      <c r="B14" s="37" t="s">
        <v>33</v>
      </c>
      <c r="C14" s="37" t="s">
        <v>33</v>
      </c>
      <c r="D14" s="37" t="s">
        <v>40</v>
      </c>
      <c r="E14" s="38" t="s">
        <v>7</v>
      </c>
      <c r="F14" s="38" t="s">
        <v>90</v>
      </c>
      <c r="G14" s="40">
        <v>1</v>
      </c>
      <c r="H14" s="40">
        <v>1</v>
      </c>
      <c r="I14" s="41">
        <v>1</v>
      </c>
      <c r="J14" s="42">
        <v>1</v>
      </c>
      <c r="K14" s="42">
        <f t="shared" ref="K14:K22" si="0">J14/I14</f>
        <v>1</v>
      </c>
      <c r="L14" s="43">
        <v>1</v>
      </c>
      <c r="M14" s="40">
        <f t="shared" ref="M14:M33" si="1">(H14+J14+L14)/3</f>
        <v>1</v>
      </c>
      <c r="N14" s="44">
        <f t="shared" ref="N14:N22" si="2">M14/G14</f>
        <v>1</v>
      </c>
      <c r="O14" s="32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s="45" customFormat="1" ht="32.25" customHeight="1">
      <c r="A15" s="36">
        <v>1</v>
      </c>
      <c r="B15" s="37" t="s">
        <v>33</v>
      </c>
      <c r="C15" s="37" t="s">
        <v>33</v>
      </c>
      <c r="D15" s="37" t="s">
        <v>41</v>
      </c>
      <c r="E15" s="38" t="s">
        <v>8</v>
      </c>
      <c r="F15" s="38" t="s">
        <v>91</v>
      </c>
      <c r="G15" s="40">
        <v>1</v>
      </c>
      <c r="H15" s="40">
        <v>1</v>
      </c>
      <c r="I15" s="41">
        <v>1</v>
      </c>
      <c r="J15" s="42">
        <v>1</v>
      </c>
      <c r="K15" s="42">
        <f t="shared" si="0"/>
        <v>1</v>
      </c>
      <c r="L15" s="43">
        <v>1</v>
      </c>
      <c r="M15" s="40">
        <f>(H15+J15+L15)/3</f>
        <v>1</v>
      </c>
      <c r="N15" s="44">
        <f t="shared" si="2"/>
        <v>1</v>
      </c>
      <c r="O15" s="32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45" customFormat="1" ht="30">
      <c r="A16" s="36">
        <v>1</v>
      </c>
      <c r="B16" s="37" t="s">
        <v>33</v>
      </c>
      <c r="C16" s="37" t="s">
        <v>33</v>
      </c>
      <c r="D16" s="37" t="s">
        <v>43</v>
      </c>
      <c r="E16" s="38" t="s">
        <v>9</v>
      </c>
      <c r="F16" s="46" t="s">
        <v>83</v>
      </c>
      <c r="G16" s="40">
        <v>1</v>
      </c>
      <c r="H16" s="40">
        <v>1</v>
      </c>
      <c r="I16" s="41">
        <v>1</v>
      </c>
      <c r="J16" s="42">
        <v>1</v>
      </c>
      <c r="K16" s="42">
        <f t="shared" si="0"/>
        <v>1</v>
      </c>
      <c r="L16" s="43">
        <v>1</v>
      </c>
      <c r="M16" s="40">
        <f t="shared" si="1"/>
        <v>1</v>
      </c>
      <c r="N16" s="44">
        <f t="shared" si="2"/>
        <v>1</v>
      </c>
      <c r="O16" s="32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45" customFormat="1" ht="30">
      <c r="A17" s="36">
        <v>1</v>
      </c>
      <c r="B17" s="37" t="s">
        <v>33</v>
      </c>
      <c r="C17" s="37" t="s">
        <v>33</v>
      </c>
      <c r="D17" s="36">
        <v>10</v>
      </c>
      <c r="E17" s="38" t="s">
        <v>10</v>
      </c>
      <c r="F17" s="46" t="s">
        <v>84</v>
      </c>
      <c r="G17" s="40">
        <v>1</v>
      </c>
      <c r="H17" s="40">
        <v>1</v>
      </c>
      <c r="I17" s="41">
        <v>1</v>
      </c>
      <c r="J17" s="42">
        <v>1</v>
      </c>
      <c r="K17" s="42">
        <f t="shared" si="0"/>
        <v>1</v>
      </c>
      <c r="L17" s="43">
        <v>1</v>
      </c>
      <c r="M17" s="40">
        <f t="shared" si="1"/>
        <v>1</v>
      </c>
      <c r="N17" s="44">
        <f t="shared" si="2"/>
        <v>1</v>
      </c>
      <c r="O17" s="32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45" customFormat="1" ht="34.9" customHeight="1">
      <c r="A18" s="36">
        <v>1</v>
      </c>
      <c r="B18" s="37" t="s">
        <v>33</v>
      </c>
      <c r="C18" s="37" t="s">
        <v>33</v>
      </c>
      <c r="D18" s="36">
        <v>11</v>
      </c>
      <c r="E18" s="38" t="s">
        <v>11</v>
      </c>
      <c r="F18" s="46" t="s">
        <v>85</v>
      </c>
      <c r="G18" s="40">
        <v>1</v>
      </c>
      <c r="H18" s="40">
        <v>1</v>
      </c>
      <c r="I18" s="41">
        <v>1</v>
      </c>
      <c r="J18" s="42">
        <v>1</v>
      </c>
      <c r="K18" s="42">
        <f t="shared" si="0"/>
        <v>1</v>
      </c>
      <c r="L18" s="43">
        <v>1</v>
      </c>
      <c r="M18" s="40">
        <f t="shared" si="1"/>
        <v>1</v>
      </c>
      <c r="N18" s="44">
        <f t="shared" si="2"/>
        <v>1</v>
      </c>
      <c r="O18" s="32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45" customFormat="1" ht="34.9" customHeight="1">
      <c r="A19" s="36">
        <v>1</v>
      </c>
      <c r="B19" s="37" t="s">
        <v>33</v>
      </c>
      <c r="C19" s="37" t="s">
        <v>33</v>
      </c>
      <c r="D19" s="36">
        <v>12</v>
      </c>
      <c r="E19" s="38" t="s">
        <v>106</v>
      </c>
      <c r="F19" s="46" t="s">
        <v>86</v>
      </c>
      <c r="G19" s="40">
        <v>1</v>
      </c>
      <c r="H19" s="40">
        <v>1</v>
      </c>
      <c r="I19" s="41">
        <v>1</v>
      </c>
      <c r="J19" s="42">
        <v>1</v>
      </c>
      <c r="K19" s="42">
        <f t="shared" si="0"/>
        <v>1</v>
      </c>
      <c r="L19" s="43">
        <v>1</v>
      </c>
      <c r="M19" s="40">
        <f t="shared" si="1"/>
        <v>1</v>
      </c>
      <c r="N19" s="44">
        <f t="shared" si="2"/>
        <v>1</v>
      </c>
      <c r="O19" s="32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45" customFormat="1" ht="34.9" customHeight="1">
      <c r="A20" s="36">
        <v>1</v>
      </c>
      <c r="B20" s="37" t="s">
        <v>33</v>
      </c>
      <c r="C20" s="37" t="s">
        <v>33</v>
      </c>
      <c r="D20" s="36">
        <v>17</v>
      </c>
      <c r="E20" s="38" t="s">
        <v>12</v>
      </c>
      <c r="F20" s="46" t="s">
        <v>87</v>
      </c>
      <c r="G20" s="40">
        <v>1</v>
      </c>
      <c r="H20" s="40">
        <v>1</v>
      </c>
      <c r="I20" s="41">
        <v>1</v>
      </c>
      <c r="J20" s="42">
        <v>1</v>
      </c>
      <c r="K20" s="42">
        <f t="shared" si="0"/>
        <v>1</v>
      </c>
      <c r="L20" s="43">
        <v>1</v>
      </c>
      <c r="M20" s="40">
        <f t="shared" si="1"/>
        <v>1</v>
      </c>
      <c r="N20" s="44">
        <f t="shared" si="2"/>
        <v>1</v>
      </c>
      <c r="O20" s="32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45" customFormat="1" ht="30">
      <c r="A21" s="36">
        <v>1</v>
      </c>
      <c r="B21" s="37" t="s">
        <v>33</v>
      </c>
      <c r="C21" s="37" t="s">
        <v>33</v>
      </c>
      <c r="D21" s="36">
        <v>18</v>
      </c>
      <c r="E21" s="38" t="s">
        <v>13</v>
      </c>
      <c r="F21" s="46" t="s">
        <v>88</v>
      </c>
      <c r="G21" s="40">
        <v>1</v>
      </c>
      <c r="H21" s="40">
        <v>1</v>
      </c>
      <c r="I21" s="41">
        <v>1</v>
      </c>
      <c r="J21" s="42">
        <v>1</v>
      </c>
      <c r="K21" s="42">
        <f t="shared" si="0"/>
        <v>1</v>
      </c>
      <c r="L21" s="43">
        <v>1</v>
      </c>
      <c r="M21" s="40">
        <f t="shared" si="1"/>
        <v>1</v>
      </c>
      <c r="N21" s="44">
        <f t="shared" si="2"/>
        <v>1</v>
      </c>
      <c r="O21" s="32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45" customFormat="1" ht="30">
      <c r="A22" s="36">
        <v>1</v>
      </c>
      <c r="B22" s="37" t="s">
        <v>33</v>
      </c>
      <c r="C22" s="37" t="s">
        <v>33</v>
      </c>
      <c r="D22" s="36">
        <v>19</v>
      </c>
      <c r="E22" s="38" t="s">
        <v>14</v>
      </c>
      <c r="F22" s="38" t="s">
        <v>52</v>
      </c>
      <c r="G22" s="40">
        <v>1</v>
      </c>
      <c r="H22" s="40">
        <v>1</v>
      </c>
      <c r="I22" s="41">
        <v>1</v>
      </c>
      <c r="J22" s="42">
        <v>1</v>
      </c>
      <c r="K22" s="42">
        <f t="shared" si="0"/>
        <v>1</v>
      </c>
      <c r="L22" s="43">
        <v>1</v>
      </c>
      <c r="M22" s="40">
        <f t="shared" si="1"/>
        <v>1</v>
      </c>
      <c r="N22" s="44">
        <f t="shared" si="2"/>
        <v>1</v>
      </c>
      <c r="O22" s="32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35" customFormat="1" ht="34.9" customHeight="1">
      <c r="A23" s="25">
        <v>1</v>
      </c>
      <c r="B23" s="26" t="s">
        <v>33</v>
      </c>
      <c r="C23" s="26" t="s">
        <v>40</v>
      </c>
      <c r="D23" s="25"/>
      <c r="E23" s="27" t="s">
        <v>15</v>
      </c>
      <c r="F23" s="28"/>
      <c r="G23" s="30">
        <v>1</v>
      </c>
      <c r="H23" s="47">
        <f>SUM(H24:H27)/3</f>
        <v>1</v>
      </c>
      <c r="I23" s="31">
        <f t="shared" ref="I23:N23" si="3">SUM(I24:I27)/3</f>
        <v>1</v>
      </c>
      <c r="J23" s="31">
        <f t="shared" si="3"/>
        <v>0.9</v>
      </c>
      <c r="K23" s="31">
        <f t="shared" si="3"/>
        <v>0.9</v>
      </c>
      <c r="L23" s="47">
        <f>SUM(L24:L27)/4</f>
        <v>1</v>
      </c>
      <c r="M23" s="47">
        <f>(H23+J23+L23)/3</f>
        <v>0.96666666666666667</v>
      </c>
      <c r="N23" s="47">
        <f t="shared" si="3"/>
        <v>0.96666666666666667</v>
      </c>
      <c r="O23" s="32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45" customFormat="1" ht="18" customHeight="1">
      <c r="A24" s="36">
        <v>1</v>
      </c>
      <c r="B24" s="37" t="s">
        <v>33</v>
      </c>
      <c r="C24" s="37" t="s">
        <v>40</v>
      </c>
      <c r="D24" s="37" t="s">
        <v>42</v>
      </c>
      <c r="E24" s="38" t="s">
        <v>16</v>
      </c>
      <c r="F24" s="48" t="s">
        <v>25</v>
      </c>
      <c r="G24" s="40">
        <v>1</v>
      </c>
      <c r="H24" s="40">
        <v>1</v>
      </c>
      <c r="I24" s="41">
        <v>1</v>
      </c>
      <c r="J24" s="42">
        <v>1</v>
      </c>
      <c r="K24" s="42">
        <f t="shared" ref="K24:K34" si="4">J24/I24</f>
        <v>1</v>
      </c>
      <c r="L24" s="43">
        <v>1</v>
      </c>
      <c r="M24" s="40">
        <f t="shared" si="1"/>
        <v>1</v>
      </c>
      <c r="N24" s="44">
        <f>M24/G24</f>
        <v>1</v>
      </c>
      <c r="O24" s="32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45" customFormat="1">
      <c r="A25" s="36">
        <v>1</v>
      </c>
      <c r="B25" s="37" t="s">
        <v>33</v>
      </c>
      <c r="C25" s="37" t="s">
        <v>40</v>
      </c>
      <c r="D25" s="36">
        <v>22</v>
      </c>
      <c r="E25" s="38" t="s">
        <v>17</v>
      </c>
      <c r="F25" s="38" t="s">
        <v>26</v>
      </c>
      <c r="G25" s="40">
        <v>1</v>
      </c>
      <c r="H25" s="40">
        <v>1</v>
      </c>
      <c r="I25" s="41">
        <v>1</v>
      </c>
      <c r="J25" s="42">
        <v>0.9</v>
      </c>
      <c r="K25" s="42">
        <f t="shared" si="4"/>
        <v>0.9</v>
      </c>
      <c r="L25" s="43">
        <v>1</v>
      </c>
      <c r="M25" s="40">
        <f t="shared" si="1"/>
        <v>0.96666666666666667</v>
      </c>
      <c r="N25" s="44">
        <f>M25/G25</f>
        <v>0.96666666666666667</v>
      </c>
      <c r="O25" s="32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s="45" customFormat="1" ht="15.75" customHeight="1">
      <c r="A26" s="36">
        <v>1</v>
      </c>
      <c r="B26" s="37" t="s">
        <v>33</v>
      </c>
      <c r="C26" s="37" t="s">
        <v>40</v>
      </c>
      <c r="D26" s="36">
        <v>30</v>
      </c>
      <c r="E26" s="38" t="s">
        <v>18</v>
      </c>
      <c r="F26" s="38" t="s">
        <v>27</v>
      </c>
      <c r="G26" s="40">
        <v>1</v>
      </c>
      <c r="H26" s="40">
        <v>1</v>
      </c>
      <c r="I26" s="41">
        <v>1</v>
      </c>
      <c r="J26" s="42">
        <v>0.8</v>
      </c>
      <c r="K26" s="42">
        <f t="shared" si="4"/>
        <v>0.8</v>
      </c>
      <c r="L26" s="43">
        <v>1</v>
      </c>
      <c r="M26" s="40">
        <f t="shared" si="1"/>
        <v>0.93333333333333324</v>
      </c>
      <c r="N26" s="44">
        <f>M26/G26</f>
        <v>0.93333333333333324</v>
      </c>
      <c r="O26" s="32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s="45" customFormat="1">
      <c r="A27" s="36">
        <v>1</v>
      </c>
      <c r="B27" s="37" t="s">
        <v>33</v>
      </c>
      <c r="C27" s="37" t="s">
        <v>40</v>
      </c>
      <c r="D27" s="36">
        <v>42</v>
      </c>
      <c r="E27" s="38" t="s">
        <v>19</v>
      </c>
      <c r="F27" s="38" t="s">
        <v>26</v>
      </c>
      <c r="G27" s="40">
        <v>1</v>
      </c>
      <c r="H27" s="40">
        <v>0</v>
      </c>
      <c r="I27" s="41">
        <v>0</v>
      </c>
      <c r="J27" s="41" t="s">
        <v>78</v>
      </c>
      <c r="K27" s="42">
        <v>0</v>
      </c>
      <c r="L27" s="43">
        <v>1</v>
      </c>
      <c r="M27" s="40">
        <v>0</v>
      </c>
      <c r="N27" s="44">
        <f>M27/G27</f>
        <v>0</v>
      </c>
      <c r="O27" s="32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s="35" customFormat="1" ht="34.9" customHeight="1">
      <c r="A28" s="25">
        <v>1</v>
      </c>
      <c r="B28" s="26" t="s">
        <v>33</v>
      </c>
      <c r="C28" s="26" t="s">
        <v>44</v>
      </c>
      <c r="D28" s="25"/>
      <c r="E28" s="27" t="s">
        <v>20</v>
      </c>
      <c r="F28" s="28" t="s">
        <v>28</v>
      </c>
      <c r="G28" s="30">
        <v>1</v>
      </c>
      <c r="H28" s="47">
        <f>H29</f>
        <v>1</v>
      </c>
      <c r="I28" s="31">
        <f t="shared" ref="I28:N28" si="5">I29</f>
        <v>1</v>
      </c>
      <c r="J28" s="31">
        <f t="shared" si="5"/>
        <v>1</v>
      </c>
      <c r="K28" s="31">
        <f t="shared" si="5"/>
        <v>1</v>
      </c>
      <c r="L28" s="47">
        <f t="shared" si="5"/>
        <v>1</v>
      </c>
      <c r="M28" s="47">
        <f>(H28+J28+L28)/3</f>
        <v>1</v>
      </c>
      <c r="N28" s="47">
        <f t="shared" si="5"/>
        <v>1</v>
      </c>
      <c r="O28" s="32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s="52" customFormat="1" ht="30">
      <c r="A29" s="49">
        <v>1</v>
      </c>
      <c r="B29" s="50" t="s">
        <v>33</v>
      </c>
      <c r="C29" s="50" t="s">
        <v>44</v>
      </c>
      <c r="D29" s="50" t="s">
        <v>40</v>
      </c>
      <c r="E29" s="46" t="s">
        <v>21</v>
      </c>
      <c r="F29" s="46" t="s">
        <v>29</v>
      </c>
      <c r="G29" s="40">
        <v>1</v>
      </c>
      <c r="H29" s="51">
        <v>1</v>
      </c>
      <c r="I29" s="41">
        <v>1</v>
      </c>
      <c r="J29" s="42">
        <v>1</v>
      </c>
      <c r="K29" s="42">
        <f t="shared" si="4"/>
        <v>1</v>
      </c>
      <c r="L29" s="43">
        <v>1</v>
      </c>
      <c r="M29" s="40">
        <f t="shared" si="1"/>
        <v>1</v>
      </c>
      <c r="N29" s="44">
        <f>M29/G29</f>
        <v>1</v>
      </c>
      <c r="O29" s="32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s="35" customFormat="1" ht="34.9" customHeight="1">
      <c r="A30" s="25">
        <v>1</v>
      </c>
      <c r="B30" s="26" t="s">
        <v>33</v>
      </c>
      <c r="C30" s="26" t="s">
        <v>45</v>
      </c>
      <c r="D30" s="25"/>
      <c r="E30" s="27" t="s">
        <v>22</v>
      </c>
      <c r="F30" s="28" t="s">
        <v>30</v>
      </c>
      <c r="G30" s="30">
        <v>1</v>
      </c>
      <c r="H30" s="47">
        <f>SUM(H31:H32)/5</f>
        <v>0.4</v>
      </c>
      <c r="I30" s="31">
        <f>SUM(I31:I34)/7</f>
        <v>0.5714285714285714</v>
      </c>
      <c r="J30" s="31">
        <f>SUM(J31:J34)/7</f>
        <v>0.53217142857142863</v>
      </c>
      <c r="K30" s="31">
        <f>J30/I30</f>
        <v>0.93130000000000013</v>
      </c>
      <c r="L30" s="47">
        <f>SUM(L31:L34)/5</f>
        <v>0.8</v>
      </c>
      <c r="M30" s="47">
        <f>(H30+J30+L30)/3</f>
        <v>0.57739047619047623</v>
      </c>
      <c r="N30" s="47">
        <f>SUM(N31:N34)/5</f>
        <v>0.78168000000000004</v>
      </c>
      <c r="O30" s="32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s="52" customFormat="1" ht="34.9" customHeight="1">
      <c r="A31" s="49">
        <v>1</v>
      </c>
      <c r="B31" s="50" t="s">
        <v>33</v>
      </c>
      <c r="C31" s="50" t="s">
        <v>45</v>
      </c>
      <c r="D31" s="50" t="s">
        <v>44</v>
      </c>
      <c r="E31" s="46" t="s">
        <v>23</v>
      </c>
      <c r="F31" s="46" t="s">
        <v>31</v>
      </c>
      <c r="G31" s="40">
        <v>1</v>
      </c>
      <c r="H31" s="51">
        <v>1</v>
      </c>
      <c r="I31" s="41">
        <v>1</v>
      </c>
      <c r="J31" s="41">
        <v>0.74</v>
      </c>
      <c r="K31" s="42">
        <f t="shared" si="4"/>
        <v>0.74</v>
      </c>
      <c r="L31" s="43">
        <v>1</v>
      </c>
      <c r="M31" s="40">
        <f t="shared" si="1"/>
        <v>0.91333333333333344</v>
      </c>
      <c r="N31" s="44">
        <f>M31/G31</f>
        <v>0.91333333333333344</v>
      </c>
      <c r="O31" s="32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s="52" customFormat="1" ht="34.9" customHeight="1">
      <c r="A32" s="49"/>
      <c r="B32" s="50"/>
      <c r="C32" s="50"/>
      <c r="D32" s="50"/>
      <c r="E32" s="46" t="s">
        <v>79</v>
      </c>
      <c r="F32" s="46" t="s">
        <v>92</v>
      </c>
      <c r="G32" s="40">
        <v>1</v>
      </c>
      <c r="H32" s="51">
        <v>1</v>
      </c>
      <c r="I32" s="41">
        <v>1</v>
      </c>
      <c r="J32" s="41">
        <v>0.98519999999999996</v>
      </c>
      <c r="K32" s="42">
        <f t="shared" si="4"/>
        <v>0.98519999999999996</v>
      </c>
      <c r="L32" s="43">
        <v>1</v>
      </c>
      <c r="M32" s="40">
        <f t="shared" si="1"/>
        <v>0.99506666666666665</v>
      </c>
      <c r="N32" s="44">
        <f>M32/G32</f>
        <v>0.99506666666666665</v>
      </c>
      <c r="O32" s="32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s="52" customFormat="1" ht="34.9" customHeight="1">
      <c r="A33" s="49"/>
      <c r="B33" s="50"/>
      <c r="C33" s="50"/>
      <c r="D33" s="50"/>
      <c r="E33" s="46" t="s">
        <v>101</v>
      </c>
      <c r="F33" s="46" t="s">
        <v>116</v>
      </c>
      <c r="G33" s="40">
        <v>1</v>
      </c>
      <c r="H33" s="51">
        <v>1</v>
      </c>
      <c r="I33" s="41">
        <v>1</v>
      </c>
      <c r="J33" s="41">
        <v>1</v>
      </c>
      <c r="K33" s="42">
        <f t="shared" si="4"/>
        <v>1</v>
      </c>
      <c r="L33" s="43">
        <v>1</v>
      </c>
      <c r="M33" s="40">
        <f t="shared" si="1"/>
        <v>1</v>
      </c>
      <c r="N33" s="44">
        <f>M33/G33</f>
        <v>1</v>
      </c>
      <c r="O33" s="32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s="52" customFormat="1" ht="34.9" customHeight="1">
      <c r="A34" s="49"/>
      <c r="B34" s="50"/>
      <c r="C34" s="50"/>
      <c r="D34" s="50"/>
      <c r="E34" s="46" t="s">
        <v>102</v>
      </c>
      <c r="F34" s="46" t="s">
        <v>117</v>
      </c>
      <c r="G34" s="40">
        <v>1</v>
      </c>
      <c r="H34" s="51">
        <v>1</v>
      </c>
      <c r="I34" s="41">
        <v>1</v>
      </c>
      <c r="J34" s="41">
        <v>1</v>
      </c>
      <c r="K34" s="42">
        <f t="shared" si="4"/>
        <v>1</v>
      </c>
      <c r="L34" s="43">
        <v>1</v>
      </c>
      <c r="M34" s="40">
        <f t="shared" ref="M34:M42" si="6">(H34+J34+L34)/3</f>
        <v>1</v>
      </c>
      <c r="N34" s="44">
        <f>M34/G34</f>
        <v>1</v>
      </c>
      <c r="O34" s="32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s="52" customFormat="1" ht="38.450000000000003" customHeight="1">
      <c r="A35" s="25"/>
      <c r="B35" s="26"/>
      <c r="C35" s="26"/>
      <c r="D35" s="25"/>
      <c r="E35" s="27" t="s">
        <v>67</v>
      </c>
      <c r="F35" s="28" t="s">
        <v>68</v>
      </c>
      <c r="G35" s="30">
        <v>1</v>
      </c>
      <c r="H35" s="53">
        <f>H36</f>
        <v>1</v>
      </c>
      <c r="I35" s="54">
        <f>SUM(I36:I39)/4</f>
        <v>1</v>
      </c>
      <c r="J35" s="55">
        <f>SUM(J36:J39)/4</f>
        <v>1</v>
      </c>
      <c r="K35" s="54">
        <f>J35/I35</f>
        <v>1</v>
      </c>
      <c r="L35" s="53">
        <f>L36</f>
        <v>1</v>
      </c>
      <c r="M35" s="47">
        <f t="shared" si="6"/>
        <v>1</v>
      </c>
      <c r="N35" s="53">
        <f>N36</f>
        <v>1</v>
      </c>
      <c r="O35" s="32"/>
      <c r="P35" s="33"/>
      <c r="Q35" s="33"/>
      <c r="R35" s="33"/>
      <c r="S35" s="33"/>
      <c r="T35" s="33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s="52" customFormat="1" ht="34.9" customHeight="1">
      <c r="A36" s="49"/>
      <c r="B36" s="50"/>
      <c r="C36" s="50"/>
      <c r="D36" s="50"/>
      <c r="E36" s="56" t="s">
        <v>108</v>
      </c>
      <c r="F36" s="56" t="s">
        <v>112</v>
      </c>
      <c r="G36" s="40">
        <v>1</v>
      </c>
      <c r="H36" s="51">
        <v>1</v>
      </c>
      <c r="I36" s="41">
        <v>1</v>
      </c>
      <c r="J36" s="57">
        <v>1</v>
      </c>
      <c r="K36" s="41">
        <f>J36/I36</f>
        <v>1</v>
      </c>
      <c r="L36" s="43">
        <v>1</v>
      </c>
      <c r="M36" s="40">
        <f t="shared" si="6"/>
        <v>1</v>
      </c>
      <c r="N36" s="44">
        <f>M36/G36</f>
        <v>1</v>
      </c>
      <c r="O36" s="32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s="52" customFormat="1" ht="34.9" customHeight="1">
      <c r="A37" s="49"/>
      <c r="B37" s="50"/>
      <c r="C37" s="50"/>
      <c r="D37" s="50"/>
      <c r="E37" s="56" t="s">
        <v>109</v>
      </c>
      <c r="F37" s="56" t="s">
        <v>113</v>
      </c>
      <c r="G37" s="40">
        <v>1</v>
      </c>
      <c r="H37" s="51">
        <v>1</v>
      </c>
      <c r="I37" s="41">
        <v>1</v>
      </c>
      <c r="J37" s="57">
        <v>1</v>
      </c>
      <c r="K37" s="41">
        <f>J37</f>
        <v>1</v>
      </c>
      <c r="L37" s="43">
        <v>1</v>
      </c>
      <c r="M37" s="40">
        <f t="shared" si="6"/>
        <v>1</v>
      </c>
      <c r="N37" s="44">
        <f>M37/G37</f>
        <v>1</v>
      </c>
      <c r="O37" s="32"/>
      <c r="P37" s="33"/>
      <c r="Q37" s="33"/>
      <c r="R37" s="33"/>
      <c r="S37" s="33"/>
      <c r="T37" s="33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s="52" customFormat="1" ht="34.9" customHeight="1">
      <c r="A38" s="49"/>
      <c r="B38" s="50"/>
      <c r="C38" s="50"/>
      <c r="D38" s="50"/>
      <c r="E38" s="56" t="s">
        <v>110</v>
      </c>
      <c r="F38" s="56" t="s">
        <v>114</v>
      </c>
      <c r="G38" s="40">
        <v>1</v>
      </c>
      <c r="H38" s="51">
        <v>1</v>
      </c>
      <c r="I38" s="41">
        <v>1</v>
      </c>
      <c r="J38" s="57">
        <v>1</v>
      </c>
      <c r="K38" s="41">
        <f>J38</f>
        <v>1</v>
      </c>
      <c r="L38" s="43">
        <v>1</v>
      </c>
      <c r="M38" s="40">
        <f t="shared" si="6"/>
        <v>1</v>
      </c>
      <c r="N38" s="44">
        <f>M38/G38</f>
        <v>1</v>
      </c>
      <c r="O38" s="32"/>
      <c r="P38" s="33"/>
      <c r="Q38" s="33"/>
      <c r="R38" s="33"/>
      <c r="S38" s="33"/>
      <c r="T38" s="33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52" customFormat="1" ht="34.9" customHeight="1">
      <c r="A39" s="49"/>
      <c r="B39" s="50"/>
      <c r="C39" s="50"/>
      <c r="D39" s="50"/>
      <c r="E39" s="56" t="s">
        <v>111</v>
      </c>
      <c r="F39" s="56" t="s">
        <v>115</v>
      </c>
      <c r="G39" s="40">
        <v>1</v>
      </c>
      <c r="H39" s="51">
        <v>1</v>
      </c>
      <c r="I39" s="41">
        <v>1</v>
      </c>
      <c r="J39" s="57">
        <v>1</v>
      </c>
      <c r="K39" s="41">
        <f>J39</f>
        <v>1</v>
      </c>
      <c r="L39" s="43">
        <v>1</v>
      </c>
      <c r="M39" s="40">
        <f t="shared" si="6"/>
        <v>1</v>
      </c>
      <c r="N39" s="44">
        <f>M39/G39</f>
        <v>1</v>
      </c>
      <c r="O39" s="32"/>
      <c r="P39" s="33"/>
      <c r="Q39" s="33"/>
      <c r="R39" s="33"/>
      <c r="S39" s="33"/>
      <c r="T39" s="33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63" customFormat="1" ht="34.9" customHeight="1">
      <c r="A40" s="25">
        <v>1</v>
      </c>
      <c r="B40" s="26">
        <v>6</v>
      </c>
      <c r="C40" s="25">
        <v>21</v>
      </c>
      <c r="D40" s="25">
        <v>14</v>
      </c>
      <c r="E40" s="27" t="s">
        <v>72</v>
      </c>
      <c r="F40" s="28" t="s">
        <v>75</v>
      </c>
      <c r="G40" s="30">
        <v>1</v>
      </c>
      <c r="H40" s="53">
        <f>H41</f>
        <v>1</v>
      </c>
      <c r="I40" s="54">
        <f t="shared" ref="I40:N40" si="7">I41</f>
        <v>1</v>
      </c>
      <c r="J40" s="54">
        <f t="shared" si="7"/>
        <v>1</v>
      </c>
      <c r="K40" s="54">
        <f t="shared" si="7"/>
        <v>1</v>
      </c>
      <c r="L40" s="53">
        <f t="shared" si="7"/>
        <v>1</v>
      </c>
      <c r="M40" s="47">
        <f>(H40+J40+L40)/3</f>
        <v>1</v>
      </c>
      <c r="N40" s="53">
        <f t="shared" si="7"/>
        <v>1</v>
      </c>
    </row>
    <row r="41" spans="1:29" s="63" customFormat="1">
      <c r="A41" s="49">
        <v>1</v>
      </c>
      <c r="B41" s="50">
        <v>6</v>
      </c>
      <c r="C41" s="49">
        <v>21</v>
      </c>
      <c r="D41" s="50">
        <v>14</v>
      </c>
      <c r="E41" s="38" t="s">
        <v>69</v>
      </c>
      <c r="F41" s="38" t="s">
        <v>74</v>
      </c>
      <c r="G41" s="40">
        <v>1</v>
      </c>
      <c r="H41" s="51">
        <v>1</v>
      </c>
      <c r="I41" s="41">
        <v>1</v>
      </c>
      <c r="J41" s="41">
        <v>1</v>
      </c>
      <c r="K41" s="42">
        <f>J41/I41</f>
        <v>1</v>
      </c>
      <c r="L41" s="43">
        <v>1</v>
      </c>
      <c r="M41" s="40">
        <f>(H41+J41+L41)/3</f>
        <v>1</v>
      </c>
      <c r="N41" s="44">
        <f>M41/G41</f>
        <v>1</v>
      </c>
    </row>
    <row r="42" spans="1:29" s="52" customFormat="1" ht="34.9" customHeight="1">
      <c r="A42" s="25"/>
      <c r="B42" s="26"/>
      <c r="C42" s="25"/>
      <c r="D42" s="25"/>
      <c r="E42" s="27" t="s">
        <v>118</v>
      </c>
      <c r="F42" s="28" t="s">
        <v>53</v>
      </c>
      <c r="G42" s="30">
        <v>1</v>
      </c>
      <c r="H42" s="47">
        <f>H43</f>
        <v>1</v>
      </c>
      <c r="I42" s="31">
        <f>I43</f>
        <v>1</v>
      </c>
      <c r="J42" s="31">
        <f>J43</f>
        <v>1</v>
      </c>
      <c r="K42" s="31">
        <f>K43</f>
        <v>1</v>
      </c>
      <c r="L42" s="47">
        <f>L43</f>
        <v>1</v>
      </c>
      <c r="M42" s="47">
        <f t="shared" si="6"/>
        <v>1</v>
      </c>
      <c r="N42" s="47">
        <f>N43</f>
        <v>0.3</v>
      </c>
      <c r="O42" s="32"/>
      <c r="P42" s="33"/>
      <c r="Q42" s="33"/>
      <c r="R42" s="33"/>
      <c r="S42" s="33"/>
      <c r="T42" s="33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52" customFormat="1" ht="34.9" customHeight="1">
      <c r="A43" s="49"/>
      <c r="B43" s="50"/>
      <c r="C43" s="50"/>
      <c r="D43" s="50"/>
      <c r="E43" s="58" t="s">
        <v>93</v>
      </c>
      <c r="F43" s="59" t="s">
        <v>121</v>
      </c>
      <c r="G43" s="40">
        <v>1</v>
      </c>
      <c r="H43" s="51">
        <v>1</v>
      </c>
      <c r="I43" s="41">
        <v>1</v>
      </c>
      <c r="J43" s="41">
        <v>1</v>
      </c>
      <c r="K43" s="41">
        <f>J43</f>
        <v>1</v>
      </c>
      <c r="L43" s="60">
        <v>1</v>
      </c>
      <c r="M43" s="60">
        <v>0.3</v>
      </c>
      <c r="N43" s="44">
        <f>M43/G43</f>
        <v>0.3</v>
      </c>
      <c r="O43" s="32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52" customFormat="1" ht="34.9" customHeight="1">
      <c r="A44" s="109"/>
      <c r="B44" s="110"/>
      <c r="C44" s="110"/>
      <c r="D44" s="110"/>
      <c r="E44" s="111" t="s">
        <v>119</v>
      </c>
      <c r="F44" s="112" t="s">
        <v>122</v>
      </c>
      <c r="G44" s="113">
        <v>1</v>
      </c>
      <c r="H44" s="114">
        <v>0</v>
      </c>
      <c r="I44" s="114">
        <v>0</v>
      </c>
      <c r="J44" s="114">
        <v>0</v>
      </c>
      <c r="K44" s="114">
        <v>0</v>
      </c>
      <c r="L44" s="115">
        <v>1</v>
      </c>
      <c r="M44" s="116">
        <v>0.1</v>
      </c>
      <c r="N44" s="117">
        <f>M44/G44</f>
        <v>0.1</v>
      </c>
      <c r="O44" s="32"/>
      <c r="P44" s="33"/>
      <c r="Q44" s="33"/>
      <c r="R44" s="33"/>
      <c r="S44" s="33"/>
      <c r="T44" s="33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52" customFormat="1" ht="34.9" customHeight="1">
      <c r="A45" s="25"/>
      <c r="B45" s="26"/>
      <c r="C45" s="25"/>
      <c r="D45" s="25"/>
      <c r="E45" s="27" t="s">
        <v>103</v>
      </c>
      <c r="F45" s="28" t="s">
        <v>53</v>
      </c>
      <c r="G45" s="30">
        <v>1</v>
      </c>
      <c r="H45" s="47">
        <f>H46</f>
        <v>1</v>
      </c>
      <c r="I45" s="31">
        <f>I46</f>
        <v>1</v>
      </c>
      <c r="J45" s="31">
        <f>J46</f>
        <v>1</v>
      </c>
      <c r="K45" s="31">
        <f>K46</f>
        <v>1</v>
      </c>
      <c r="L45" s="47">
        <f>L46</f>
        <v>1</v>
      </c>
      <c r="M45" s="47">
        <f>(H45+J45+L45)/3</f>
        <v>1</v>
      </c>
      <c r="N45" s="47">
        <f>N46</f>
        <v>0.3</v>
      </c>
      <c r="O45" s="32"/>
      <c r="P45" s="33"/>
      <c r="Q45" s="33"/>
      <c r="R45" s="33"/>
      <c r="S45" s="33"/>
      <c r="T45" s="33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s="63" customFormat="1" ht="30">
      <c r="A46" s="36"/>
      <c r="B46" s="37"/>
      <c r="C46" s="36"/>
      <c r="D46" s="36"/>
      <c r="E46" s="59" t="s">
        <v>104</v>
      </c>
      <c r="F46" s="59" t="s">
        <v>124</v>
      </c>
      <c r="G46" s="40">
        <v>1</v>
      </c>
      <c r="H46" s="42">
        <v>1</v>
      </c>
      <c r="I46" s="41">
        <v>1</v>
      </c>
      <c r="J46" s="41">
        <v>1</v>
      </c>
      <c r="K46" s="41">
        <f>J46</f>
        <v>1</v>
      </c>
      <c r="L46" s="60">
        <v>1</v>
      </c>
      <c r="M46" s="40">
        <v>0.3</v>
      </c>
      <c r="N46" s="44">
        <f>M46/G46</f>
        <v>0.3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s="63" customFormat="1" ht="30">
      <c r="A47" s="36"/>
      <c r="B47" s="37"/>
      <c r="C47" s="36"/>
      <c r="D47" s="36"/>
      <c r="E47" s="59" t="s">
        <v>105</v>
      </c>
      <c r="F47" s="59" t="s">
        <v>125</v>
      </c>
      <c r="G47" s="40">
        <v>1</v>
      </c>
      <c r="H47" s="42">
        <v>1</v>
      </c>
      <c r="I47" s="41">
        <v>1</v>
      </c>
      <c r="J47" s="41">
        <v>1</v>
      </c>
      <c r="K47" s="41">
        <f>J47</f>
        <v>1</v>
      </c>
      <c r="L47" s="60">
        <v>1</v>
      </c>
      <c r="M47" s="40">
        <v>0.45</v>
      </c>
      <c r="N47" s="44">
        <f>M47/G47</f>
        <v>0.45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s="63" customFormat="1" ht="49.15" customHeight="1">
      <c r="A48" s="25"/>
      <c r="B48" s="26"/>
      <c r="C48" s="25"/>
      <c r="D48" s="25"/>
      <c r="E48" s="27" t="s">
        <v>99</v>
      </c>
      <c r="F48" s="71"/>
      <c r="G48" s="30">
        <v>1</v>
      </c>
      <c r="H48" s="53">
        <f>H49</f>
        <v>1</v>
      </c>
      <c r="I48" s="53">
        <f>I49</f>
        <v>1</v>
      </c>
      <c r="J48" s="53">
        <f>J49</f>
        <v>1</v>
      </c>
      <c r="K48" s="54">
        <f>J48/I48</f>
        <v>1</v>
      </c>
      <c r="L48" s="53">
        <v>0.90029999999999999</v>
      </c>
      <c r="M48" s="47">
        <f>(H48+J48+L48)/3</f>
        <v>0.96676666666666666</v>
      </c>
      <c r="N48" s="53">
        <v>0.90029999999999999</v>
      </c>
    </row>
    <row r="49" spans="1:29" ht="34.9" customHeight="1">
      <c r="A49" s="72"/>
      <c r="B49" s="73"/>
      <c r="C49" s="72"/>
      <c r="D49" s="73"/>
      <c r="E49" s="74" t="s">
        <v>100</v>
      </c>
      <c r="F49" s="75"/>
      <c r="G49" s="79">
        <v>1</v>
      </c>
      <c r="H49" s="107">
        <v>1</v>
      </c>
      <c r="I49" s="76">
        <v>1</v>
      </c>
      <c r="J49" s="76">
        <v>1</v>
      </c>
      <c r="K49" s="77">
        <f>J49/I49</f>
        <v>1</v>
      </c>
      <c r="L49" s="78">
        <v>1</v>
      </c>
      <c r="M49" s="79">
        <f>(H49+J49+L49)/3</f>
        <v>1</v>
      </c>
      <c r="N49" s="108">
        <f>M49/G49</f>
        <v>1</v>
      </c>
    </row>
    <row r="50" spans="1:29" s="52" customFormat="1" ht="45">
      <c r="A50" s="25">
        <v>1</v>
      </c>
      <c r="B50" s="26">
        <v>22</v>
      </c>
      <c r="C50" s="25"/>
      <c r="D50" s="25"/>
      <c r="E50" s="27" t="s">
        <v>49</v>
      </c>
      <c r="F50" s="28" t="s">
        <v>51</v>
      </c>
      <c r="G50" s="30">
        <v>1</v>
      </c>
      <c r="H50" s="47">
        <f t="shared" ref="H50:N50" si="8">H51</f>
        <v>1</v>
      </c>
      <c r="I50" s="31">
        <f t="shared" si="8"/>
        <v>1</v>
      </c>
      <c r="J50" s="31">
        <f t="shared" si="8"/>
        <v>1</v>
      </c>
      <c r="K50" s="31">
        <f t="shared" si="8"/>
        <v>1</v>
      </c>
      <c r="L50" s="47">
        <f t="shared" si="8"/>
        <v>1</v>
      </c>
      <c r="M50" s="47">
        <f>(H50+J50+L50)/3</f>
        <v>1</v>
      </c>
      <c r="N50" s="47">
        <f t="shared" si="8"/>
        <v>1</v>
      </c>
      <c r="O50" s="32"/>
      <c r="P50" s="33"/>
      <c r="Q50" s="33"/>
      <c r="R50" s="33"/>
      <c r="S50" s="33"/>
      <c r="T50" s="33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s="52" customFormat="1" ht="34.9" customHeight="1">
      <c r="A51" s="36">
        <v>1</v>
      </c>
      <c r="B51" s="37">
        <v>22</v>
      </c>
      <c r="C51" s="36">
        <v>15</v>
      </c>
      <c r="D51" s="37" t="s">
        <v>33</v>
      </c>
      <c r="E51" s="38" t="s">
        <v>50</v>
      </c>
      <c r="F51" s="38" t="s">
        <v>54</v>
      </c>
      <c r="G51" s="40">
        <v>1</v>
      </c>
      <c r="H51" s="51">
        <v>1</v>
      </c>
      <c r="I51" s="41">
        <v>1</v>
      </c>
      <c r="J51" s="41">
        <v>1</v>
      </c>
      <c r="K51" s="42">
        <f>J51/I51</f>
        <v>1</v>
      </c>
      <c r="L51" s="43">
        <v>1</v>
      </c>
      <c r="M51" s="40">
        <f>(H51+J51+L51)/3</f>
        <v>1</v>
      </c>
      <c r="N51" s="44">
        <f t="shared" ref="N51:N56" si="9">M51/G51</f>
        <v>1</v>
      </c>
      <c r="O51" s="32"/>
      <c r="P51" s="33"/>
      <c r="Q51" s="33"/>
      <c r="R51" s="33"/>
      <c r="S51" s="33"/>
      <c r="T51" s="33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s="63" customFormat="1" ht="34.9" customHeight="1">
      <c r="A52" s="36"/>
      <c r="B52" s="37"/>
      <c r="C52" s="36"/>
      <c r="D52" s="36"/>
      <c r="E52" s="56" t="s">
        <v>138</v>
      </c>
      <c r="F52" s="59" t="s">
        <v>139</v>
      </c>
      <c r="G52" s="40">
        <v>1</v>
      </c>
      <c r="H52" s="42">
        <v>1</v>
      </c>
      <c r="I52" s="41">
        <v>1</v>
      </c>
      <c r="J52" s="41">
        <v>1</v>
      </c>
      <c r="K52" s="42">
        <f>J52/I52</f>
        <v>1</v>
      </c>
      <c r="L52" s="60">
        <v>1</v>
      </c>
      <c r="M52" s="40">
        <v>0.5</v>
      </c>
      <c r="N52" s="44">
        <f t="shared" si="9"/>
        <v>0.5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52" customFormat="1" ht="30">
      <c r="A53" s="25">
        <v>1</v>
      </c>
      <c r="B53" s="26">
        <v>22</v>
      </c>
      <c r="C53" s="25"/>
      <c r="D53" s="25"/>
      <c r="E53" s="27" t="s">
        <v>107</v>
      </c>
      <c r="F53" s="28"/>
      <c r="G53" s="30">
        <v>1</v>
      </c>
      <c r="H53" s="47">
        <f>H54</f>
        <v>1</v>
      </c>
      <c r="I53" s="31">
        <f>I54</f>
        <v>1</v>
      </c>
      <c r="J53" s="31">
        <f>J54</f>
        <v>1</v>
      </c>
      <c r="K53" s="31">
        <f>K54</f>
        <v>1</v>
      </c>
      <c r="L53" s="47">
        <f>L54</f>
        <v>1</v>
      </c>
      <c r="M53" s="47">
        <f>(H53+J53+L53)/3</f>
        <v>1</v>
      </c>
      <c r="N53" s="47">
        <f t="shared" si="9"/>
        <v>1</v>
      </c>
      <c r="O53" s="32"/>
      <c r="P53" s="33"/>
      <c r="Q53" s="33"/>
      <c r="R53" s="33"/>
      <c r="S53" s="33"/>
      <c r="T53" s="33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s="52" customFormat="1">
      <c r="A54" s="49"/>
      <c r="B54" s="50"/>
      <c r="C54" s="49"/>
      <c r="D54" s="50"/>
      <c r="E54" s="38" t="s">
        <v>94</v>
      </c>
      <c r="F54" s="38" t="s">
        <v>95</v>
      </c>
      <c r="G54" s="40">
        <v>1</v>
      </c>
      <c r="H54" s="51">
        <v>1</v>
      </c>
      <c r="I54" s="41">
        <v>1</v>
      </c>
      <c r="J54" s="41">
        <v>1</v>
      </c>
      <c r="K54" s="42">
        <f>J54/I54</f>
        <v>1</v>
      </c>
      <c r="L54" s="43">
        <v>1</v>
      </c>
      <c r="M54" s="40">
        <f>(H54+J54+L54)/3</f>
        <v>1</v>
      </c>
      <c r="N54" s="44">
        <f t="shared" si="9"/>
        <v>1</v>
      </c>
      <c r="O54" s="32"/>
      <c r="P54" s="33"/>
      <c r="Q54" s="33"/>
      <c r="R54" s="33"/>
      <c r="S54" s="33"/>
      <c r="T54" s="33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s="52" customFormat="1">
      <c r="A55" s="49"/>
      <c r="B55" s="50"/>
      <c r="C55" s="49"/>
      <c r="D55" s="50"/>
      <c r="E55" s="38" t="s">
        <v>148</v>
      </c>
      <c r="F55" s="38" t="s">
        <v>154</v>
      </c>
      <c r="G55" s="40">
        <v>1</v>
      </c>
      <c r="H55" s="51">
        <v>1</v>
      </c>
      <c r="I55" s="51">
        <v>1</v>
      </c>
      <c r="J55" s="51">
        <v>1</v>
      </c>
      <c r="K55" s="42">
        <f>J55/I55</f>
        <v>1</v>
      </c>
      <c r="L55" s="43">
        <v>1</v>
      </c>
      <c r="M55" s="40">
        <f>(H55+J55+L55)/3</f>
        <v>1</v>
      </c>
      <c r="N55" s="44">
        <f t="shared" si="9"/>
        <v>1</v>
      </c>
      <c r="O55" s="32"/>
      <c r="P55" s="33"/>
      <c r="Q55" s="33"/>
      <c r="R55" s="33"/>
      <c r="S55" s="33"/>
      <c r="T55" s="33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s="52" customFormat="1">
      <c r="A56" s="49"/>
      <c r="B56" s="50"/>
      <c r="C56" s="49"/>
      <c r="D56" s="50"/>
      <c r="E56" s="38" t="s">
        <v>149</v>
      </c>
      <c r="F56" s="38" t="s">
        <v>155</v>
      </c>
      <c r="G56" s="40">
        <v>1</v>
      </c>
      <c r="H56" s="51">
        <v>1</v>
      </c>
      <c r="I56" s="51">
        <v>1</v>
      </c>
      <c r="J56" s="51">
        <v>1</v>
      </c>
      <c r="K56" s="42">
        <f>J56/I56</f>
        <v>1</v>
      </c>
      <c r="L56" s="43">
        <v>1</v>
      </c>
      <c r="M56" s="40">
        <f>(H56+J56+L56)/3</f>
        <v>1</v>
      </c>
      <c r="N56" s="44">
        <f t="shared" si="9"/>
        <v>1</v>
      </c>
      <c r="O56" s="32"/>
      <c r="P56" s="33"/>
      <c r="Q56" s="33"/>
      <c r="R56" s="33"/>
      <c r="S56" s="33"/>
      <c r="T56" s="33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52" customFormat="1" ht="34.9" customHeight="1">
      <c r="A57" s="25"/>
      <c r="B57" s="26"/>
      <c r="C57" s="25"/>
      <c r="D57" s="26"/>
      <c r="E57" s="27" t="s">
        <v>3</v>
      </c>
      <c r="F57" s="28" t="s">
        <v>4</v>
      </c>
      <c r="G57" s="30">
        <v>1</v>
      </c>
      <c r="H57" s="47">
        <f>SUM(H58:H63)/6</f>
        <v>1</v>
      </c>
      <c r="I57" s="31">
        <f t="shared" ref="I57:N57" si="10">SUM(I58:I63)/6</f>
        <v>1</v>
      </c>
      <c r="J57" s="31">
        <f t="shared" si="10"/>
        <v>1</v>
      </c>
      <c r="K57" s="54">
        <f>J57/I57</f>
        <v>1</v>
      </c>
      <c r="L57" s="47">
        <f t="shared" si="10"/>
        <v>1</v>
      </c>
      <c r="M57" s="47">
        <f>(H57+J57+L57)/3</f>
        <v>1</v>
      </c>
      <c r="N57" s="47">
        <f t="shared" si="10"/>
        <v>1</v>
      </c>
      <c r="O57" s="32"/>
      <c r="P57" s="33"/>
      <c r="Q57" s="33"/>
      <c r="R57" s="33"/>
      <c r="S57" s="33"/>
      <c r="T57" s="33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34" customFormat="1" ht="34.9" customHeight="1">
      <c r="A58" s="67"/>
      <c r="B58" s="68"/>
      <c r="C58" s="67"/>
      <c r="D58" s="68"/>
      <c r="E58" s="56" t="s">
        <v>55</v>
      </c>
      <c r="F58" s="56" t="s">
        <v>56</v>
      </c>
      <c r="G58" s="40">
        <v>1</v>
      </c>
      <c r="H58" s="51">
        <v>1</v>
      </c>
      <c r="I58" s="57">
        <v>1</v>
      </c>
      <c r="J58" s="41">
        <v>1</v>
      </c>
      <c r="K58" s="42">
        <f t="shared" ref="K58:K64" si="11">J58/I58</f>
        <v>1</v>
      </c>
      <c r="L58" s="69">
        <v>1</v>
      </c>
      <c r="M58" s="40">
        <f t="shared" ref="M58:M63" si="12">(H58+J58+L58)/3</f>
        <v>1</v>
      </c>
      <c r="N58" s="44">
        <f t="shared" ref="N58:N63" si="13">M58/G58</f>
        <v>1</v>
      </c>
      <c r="O58" s="32"/>
      <c r="P58" s="33"/>
      <c r="Q58" s="33"/>
      <c r="R58" s="33"/>
      <c r="S58" s="33"/>
      <c r="T58" s="33"/>
    </row>
    <row r="59" spans="1:29" s="52" customFormat="1" ht="30">
      <c r="A59" s="49"/>
      <c r="B59" s="50"/>
      <c r="C59" s="49"/>
      <c r="D59" s="50"/>
      <c r="E59" s="56" t="s">
        <v>57</v>
      </c>
      <c r="F59" s="56" t="s">
        <v>58</v>
      </c>
      <c r="G59" s="40">
        <v>1</v>
      </c>
      <c r="H59" s="51">
        <v>1</v>
      </c>
      <c r="I59" s="41">
        <v>1</v>
      </c>
      <c r="J59" s="41">
        <v>1</v>
      </c>
      <c r="K59" s="42">
        <f t="shared" si="11"/>
        <v>1</v>
      </c>
      <c r="L59" s="43">
        <v>1</v>
      </c>
      <c r="M59" s="40">
        <f t="shared" si="12"/>
        <v>1</v>
      </c>
      <c r="N59" s="44">
        <f t="shared" si="13"/>
        <v>1</v>
      </c>
      <c r="O59" s="32"/>
      <c r="P59" s="33"/>
      <c r="Q59" s="33"/>
      <c r="R59" s="33"/>
      <c r="S59" s="33"/>
      <c r="T59" s="33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52" customFormat="1">
      <c r="A60" s="49"/>
      <c r="B60" s="50"/>
      <c r="C60" s="49"/>
      <c r="D60" s="50"/>
      <c r="E60" s="56" t="s">
        <v>59</v>
      </c>
      <c r="F60" s="56" t="s">
        <v>60</v>
      </c>
      <c r="G60" s="40">
        <v>1</v>
      </c>
      <c r="H60" s="51">
        <v>1</v>
      </c>
      <c r="I60" s="41">
        <v>1</v>
      </c>
      <c r="J60" s="41">
        <v>1</v>
      </c>
      <c r="K60" s="42">
        <f t="shared" si="11"/>
        <v>1</v>
      </c>
      <c r="L60" s="43">
        <v>1</v>
      </c>
      <c r="M60" s="40">
        <f t="shared" si="12"/>
        <v>1</v>
      </c>
      <c r="N60" s="44">
        <f t="shared" si="13"/>
        <v>1</v>
      </c>
      <c r="O60" s="32"/>
      <c r="P60" s="33"/>
      <c r="Q60" s="33"/>
      <c r="R60" s="33"/>
      <c r="S60" s="33"/>
      <c r="T60" s="33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52" customFormat="1" ht="34.9" customHeight="1">
      <c r="A61" s="49"/>
      <c r="B61" s="50"/>
      <c r="C61" s="49"/>
      <c r="D61" s="50"/>
      <c r="E61" s="56" t="s">
        <v>61</v>
      </c>
      <c r="F61" s="56" t="s">
        <v>62</v>
      </c>
      <c r="G61" s="40">
        <v>1</v>
      </c>
      <c r="H61" s="51">
        <v>1</v>
      </c>
      <c r="I61" s="41">
        <v>1</v>
      </c>
      <c r="J61" s="41">
        <v>1</v>
      </c>
      <c r="K61" s="42">
        <f t="shared" si="11"/>
        <v>1</v>
      </c>
      <c r="L61" s="43">
        <v>1</v>
      </c>
      <c r="M61" s="40">
        <f t="shared" si="12"/>
        <v>1</v>
      </c>
      <c r="N61" s="44">
        <f t="shared" si="13"/>
        <v>1</v>
      </c>
      <c r="O61" s="32"/>
      <c r="P61" s="33"/>
      <c r="Q61" s="33"/>
      <c r="R61" s="33"/>
      <c r="S61" s="33"/>
      <c r="T61" s="33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52" customFormat="1" ht="45.6" customHeight="1">
      <c r="A62" s="49"/>
      <c r="B62" s="50"/>
      <c r="C62" s="49"/>
      <c r="D62" s="50"/>
      <c r="E62" s="56" t="s">
        <v>71</v>
      </c>
      <c r="F62" s="56" t="s">
        <v>63</v>
      </c>
      <c r="G62" s="40">
        <v>1</v>
      </c>
      <c r="H62" s="51">
        <v>1</v>
      </c>
      <c r="I62" s="41">
        <v>1</v>
      </c>
      <c r="J62" s="41">
        <v>1</v>
      </c>
      <c r="K62" s="42">
        <f t="shared" si="11"/>
        <v>1</v>
      </c>
      <c r="L62" s="43">
        <v>1</v>
      </c>
      <c r="M62" s="40">
        <f t="shared" si="12"/>
        <v>1</v>
      </c>
      <c r="N62" s="44">
        <f t="shared" si="13"/>
        <v>1</v>
      </c>
      <c r="O62" s="32"/>
      <c r="P62" s="33"/>
      <c r="Q62" s="33"/>
      <c r="R62" s="33"/>
      <c r="S62" s="33"/>
      <c r="T62" s="33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52" customFormat="1" ht="46.9" customHeight="1">
      <c r="A63" s="49"/>
      <c r="B63" s="50"/>
      <c r="C63" s="49"/>
      <c r="D63" s="50"/>
      <c r="E63" s="56" t="s">
        <v>70</v>
      </c>
      <c r="F63" s="56" t="s">
        <v>64</v>
      </c>
      <c r="G63" s="40">
        <v>1</v>
      </c>
      <c r="H63" s="51">
        <v>1</v>
      </c>
      <c r="I63" s="41">
        <v>1</v>
      </c>
      <c r="J63" s="41">
        <v>1</v>
      </c>
      <c r="K63" s="42">
        <f t="shared" si="11"/>
        <v>1</v>
      </c>
      <c r="L63" s="43">
        <v>1</v>
      </c>
      <c r="M63" s="40">
        <f t="shared" si="12"/>
        <v>1</v>
      </c>
      <c r="N63" s="44">
        <f t="shared" si="13"/>
        <v>1</v>
      </c>
      <c r="O63" s="32"/>
      <c r="P63" s="33"/>
      <c r="Q63" s="33"/>
      <c r="R63" s="33"/>
      <c r="S63" s="33"/>
      <c r="T63" s="33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63" customFormat="1" ht="34.9" customHeight="1">
      <c r="A64" s="36"/>
      <c r="B64" s="37"/>
      <c r="C64" s="36"/>
      <c r="D64" s="36"/>
      <c r="E64" s="64" t="s">
        <v>129</v>
      </c>
      <c r="F64" s="59" t="s">
        <v>130</v>
      </c>
      <c r="G64" s="40">
        <v>1</v>
      </c>
      <c r="H64" s="42">
        <v>1</v>
      </c>
      <c r="I64" s="42">
        <v>1</v>
      </c>
      <c r="J64" s="42">
        <v>1</v>
      </c>
      <c r="K64" s="42">
        <f t="shared" si="11"/>
        <v>1</v>
      </c>
      <c r="L64" s="60">
        <v>1</v>
      </c>
      <c r="M64" s="40">
        <v>0.5</v>
      </c>
      <c r="N64" s="44">
        <f>M64/G64</f>
        <v>0.5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52" customFormat="1" ht="34.9" customHeight="1">
      <c r="A65" s="25"/>
      <c r="B65" s="26"/>
      <c r="C65" s="25"/>
      <c r="D65" s="26"/>
      <c r="E65" s="27" t="s">
        <v>150</v>
      </c>
      <c r="F65" s="28" t="s">
        <v>4</v>
      </c>
      <c r="G65" s="30">
        <v>1</v>
      </c>
      <c r="H65" s="47">
        <f>SUM(H66:H83)/6</f>
        <v>2.6944444444444442</v>
      </c>
      <c r="I65" s="31">
        <f>SUM(I66:I83)/6</f>
        <v>2.6944444444444442</v>
      </c>
      <c r="J65" s="31">
        <f>SUM(J66:J83)/6</f>
        <v>2.6254166666666663</v>
      </c>
      <c r="K65" s="54">
        <f>J65/I65</f>
        <v>0.97438144329896903</v>
      </c>
      <c r="L65" s="47">
        <f ca="1">SUM(L66:L83)/6</f>
        <v>1</v>
      </c>
      <c r="M65" s="47">
        <f ca="1">(H65+J65+L65)/3</f>
        <v>1</v>
      </c>
      <c r="N65" s="47">
        <f>SUM(N66:N83)/6</f>
        <v>2.0366435185185185</v>
      </c>
      <c r="O65" s="32"/>
      <c r="P65" s="33"/>
      <c r="Q65" s="33"/>
      <c r="R65" s="33"/>
      <c r="S65" s="33"/>
      <c r="T65" s="33"/>
      <c r="U65" s="34"/>
      <c r="V65" s="34"/>
      <c r="W65" s="34"/>
      <c r="X65" s="34"/>
      <c r="Y65" s="34"/>
      <c r="Z65" s="34"/>
      <c r="AA65" s="34"/>
      <c r="AB65" s="34"/>
      <c r="AC65" s="34"/>
    </row>
    <row r="66" spans="1:29" s="63" customFormat="1" ht="34.9" customHeight="1">
      <c r="A66" s="36"/>
      <c r="B66" s="37"/>
      <c r="C66" s="36"/>
      <c r="D66" s="36"/>
      <c r="E66" s="56" t="s">
        <v>132</v>
      </c>
      <c r="F66" s="59" t="s">
        <v>133</v>
      </c>
      <c r="G66" s="40">
        <v>1</v>
      </c>
      <c r="H66" s="42">
        <v>1</v>
      </c>
      <c r="I66" s="42">
        <v>1</v>
      </c>
      <c r="J66" s="42">
        <v>1</v>
      </c>
      <c r="K66" s="41">
        <f>J66</f>
        <v>1</v>
      </c>
      <c r="L66" s="60">
        <v>1</v>
      </c>
      <c r="M66" s="40">
        <v>0.35</v>
      </c>
      <c r="N66" s="44">
        <f>M66/G66</f>
        <v>0.35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52" customFormat="1" ht="34.9" customHeight="1">
      <c r="A67" s="25"/>
      <c r="B67" s="26"/>
      <c r="C67" s="25"/>
      <c r="D67" s="26"/>
      <c r="E67" s="27" t="s">
        <v>151</v>
      </c>
      <c r="F67" s="28" t="s">
        <v>4</v>
      </c>
      <c r="G67" s="30">
        <v>1</v>
      </c>
      <c r="H67" s="47">
        <f>SUM(H68:H83)/6</f>
        <v>2.1666666666666665</v>
      </c>
      <c r="I67" s="31">
        <f>SUM(I68:I83)/6</f>
        <v>2.1666666666666665</v>
      </c>
      <c r="J67" s="31">
        <f>SUM(J68:J83)/6</f>
        <v>2.1074999999999999</v>
      </c>
      <c r="K67" s="54">
        <f>J67/I67</f>
        <v>0.97269230769230774</v>
      </c>
      <c r="L67" s="47">
        <f ca="1">SUM(L68:L83)/6</f>
        <v>1</v>
      </c>
      <c r="M67" s="47">
        <f ca="1">(H67+J67+L67)/3</f>
        <v>1</v>
      </c>
      <c r="N67" s="47">
        <f>SUM(N68:N83)/6</f>
        <v>1.6956944444444446</v>
      </c>
      <c r="O67" s="32"/>
      <c r="P67" s="33"/>
      <c r="Q67" s="33"/>
      <c r="R67" s="33"/>
      <c r="S67" s="33"/>
      <c r="T67" s="33"/>
      <c r="U67" s="34"/>
      <c r="V67" s="34"/>
      <c r="W67" s="34"/>
      <c r="X67" s="34"/>
      <c r="Y67" s="34"/>
      <c r="Z67" s="34"/>
      <c r="AA67" s="34"/>
      <c r="AB67" s="34"/>
      <c r="AC67" s="34"/>
    </row>
    <row r="68" spans="1:29" s="63" customFormat="1" ht="20.25" customHeight="1">
      <c r="A68" s="36"/>
      <c r="B68" s="37"/>
      <c r="C68" s="36"/>
      <c r="D68" s="36"/>
      <c r="E68" s="62" t="s">
        <v>127</v>
      </c>
      <c r="F68" s="59" t="s">
        <v>128</v>
      </c>
      <c r="G68" s="40">
        <v>1</v>
      </c>
      <c r="H68" s="42">
        <v>1</v>
      </c>
      <c r="I68" s="42">
        <v>1</v>
      </c>
      <c r="J68" s="42">
        <v>1</v>
      </c>
      <c r="K68" s="41">
        <f>J68</f>
        <v>1</v>
      </c>
      <c r="L68" s="60">
        <v>1</v>
      </c>
      <c r="M68" s="40">
        <v>0.625</v>
      </c>
      <c r="N68" s="44">
        <f>M68/G68</f>
        <v>0.625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3" customFormat="1" ht="34.9" customHeight="1">
      <c r="A69" s="25">
        <v>1</v>
      </c>
      <c r="B69" s="26">
        <v>6</v>
      </c>
      <c r="C69" s="25">
        <v>21</v>
      </c>
      <c r="D69" s="25">
        <v>14</v>
      </c>
      <c r="E69" s="27" t="s">
        <v>76</v>
      </c>
      <c r="F69" s="28" t="s">
        <v>77</v>
      </c>
      <c r="G69" s="30">
        <v>1</v>
      </c>
      <c r="H69" s="53">
        <f>SUM(H70:H71)/2</f>
        <v>1</v>
      </c>
      <c r="I69" s="54">
        <f t="shared" ref="I69:N69" si="14">SUM(I70:I71)/2</f>
        <v>1</v>
      </c>
      <c r="J69" s="54">
        <f t="shared" si="14"/>
        <v>0.91500000000000004</v>
      </c>
      <c r="K69" s="54">
        <f>J69/I69</f>
        <v>0.91500000000000004</v>
      </c>
      <c r="L69" s="53">
        <f t="shared" si="14"/>
        <v>1</v>
      </c>
      <c r="M69" s="47">
        <f>(H69+J69+L69)/3</f>
        <v>0.97166666666666668</v>
      </c>
      <c r="N69" s="53">
        <f t="shared" si="14"/>
        <v>0.20250000000000001</v>
      </c>
    </row>
    <row r="70" spans="1:29" s="63" customFormat="1" ht="45">
      <c r="A70" s="49"/>
      <c r="B70" s="50"/>
      <c r="C70" s="49"/>
      <c r="D70" s="50"/>
      <c r="E70" s="38" t="s">
        <v>97</v>
      </c>
      <c r="F70" s="59" t="s">
        <v>131</v>
      </c>
      <c r="G70" s="40">
        <v>1</v>
      </c>
      <c r="H70" s="51">
        <v>1</v>
      </c>
      <c r="I70" s="41">
        <v>1</v>
      </c>
      <c r="J70" s="41">
        <v>0.98</v>
      </c>
      <c r="K70" s="42">
        <f>J70/I70</f>
        <v>0.98</v>
      </c>
      <c r="L70" s="60">
        <v>1</v>
      </c>
      <c r="M70" s="40">
        <v>0.2</v>
      </c>
      <c r="N70" s="44">
        <f t="shared" ref="N70:N76" si="15">M70/G70</f>
        <v>0.2</v>
      </c>
    </row>
    <row r="71" spans="1:29" s="63" customFormat="1" ht="34.9" customHeight="1">
      <c r="A71" s="49"/>
      <c r="B71" s="50"/>
      <c r="C71" s="49"/>
      <c r="D71" s="50"/>
      <c r="E71" s="38" t="s">
        <v>98</v>
      </c>
      <c r="F71" s="59" t="s">
        <v>145</v>
      </c>
      <c r="G71" s="40">
        <v>1</v>
      </c>
      <c r="H71" s="51">
        <v>1</v>
      </c>
      <c r="I71" s="41">
        <v>1</v>
      </c>
      <c r="J71" s="41">
        <v>0.85</v>
      </c>
      <c r="K71" s="42">
        <f>J71/I71</f>
        <v>0.85</v>
      </c>
      <c r="L71" s="60">
        <v>1</v>
      </c>
      <c r="M71" s="40">
        <v>0.20500000000000002</v>
      </c>
      <c r="N71" s="44">
        <f t="shared" si="15"/>
        <v>0.20500000000000002</v>
      </c>
    </row>
    <row r="72" spans="1:29" s="63" customFormat="1" ht="34.9" customHeight="1">
      <c r="A72" s="49"/>
      <c r="B72" s="50"/>
      <c r="C72" s="49"/>
      <c r="D72" s="50"/>
      <c r="E72" s="70" t="s">
        <v>144</v>
      </c>
      <c r="F72" s="59" t="s">
        <v>126</v>
      </c>
      <c r="G72" s="40">
        <v>1</v>
      </c>
      <c r="H72" s="42">
        <v>0</v>
      </c>
      <c r="I72" s="42">
        <v>0</v>
      </c>
      <c r="J72" s="42">
        <v>0</v>
      </c>
      <c r="K72" s="42">
        <v>0</v>
      </c>
      <c r="L72" s="60">
        <v>1</v>
      </c>
      <c r="M72" s="40">
        <v>0.4</v>
      </c>
      <c r="N72" s="44">
        <f t="shared" si="15"/>
        <v>0.4</v>
      </c>
    </row>
    <row r="73" spans="1:29" s="63" customFormat="1" ht="34.9" customHeight="1">
      <c r="A73" s="36"/>
      <c r="B73" s="37"/>
      <c r="C73" s="36"/>
      <c r="D73" s="36"/>
      <c r="E73" s="66" t="s">
        <v>140</v>
      </c>
      <c r="F73" s="59" t="s">
        <v>141</v>
      </c>
      <c r="G73" s="40">
        <v>1</v>
      </c>
      <c r="H73" s="42">
        <v>0</v>
      </c>
      <c r="I73" s="42">
        <v>0</v>
      </c>
      <c r="J73" s="42">
        <v>0</v>
      </c>
      <c r="K73" s="42">
        <v>0</v>
      </c>
      <c r="L73" s="60">
        <v>1</v>
      </c>
      <c r="M73" s="40">
        <v>0.05</v>
      </c>
      <c r="N73" s="44">
        <f t="shared" si="15"/>
        <v>0.05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3" customFormat="1" ht="34.9" customHeight="1">
      <c r="A74" s="36"/>
      <c r="B74" s="37"/>
      <c r="C74" s="36"/>
      <c r="D74" s="36"/>
      <c r="E74" s="66" t="s">
        <v>142</v>
      </c>
      <c r="F74" s="59" t="s">
        <v>143</v>
      </c>
      <c r="G74" s="40">
        <v>1</v>
      </c>
      <c r="H74" s="42">
        <v>0</v>
      </c>
      <c r="I74" s="42">
        <v>0</v>
      </c>
      <c r="J74" s="42">
        <v>0</v>
      </c>
      <c r="K74" s="42">
        <v>0</v>
      </c>
      <c r="L74" s="61">
        <v>1</v>
      </c>
      <c r="M74" s="40">
        <v>0.05</v>
      </c>
      <c r="N74" s="44">
        <f t="shared" si="15"/>
        <v>0.05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3" customFormat="1" ht="34.9" customHeight="1">
      <c r="A75" s="25">
        <v>1</v>
      </c>
      <c r="B75" s="26">
        <v>6</v>
      </c>
      <c r="C75" s="25">
        <v>21</v>
      </c>
      <c r="D75" s="25">
        <v>14</v>
      </c>
      <c r="E75" s="27" t="s">
        <v>152</v>
      </c>
      <c r="F75" s="28" t="s">
        <v>77</v>
      </c>
      <c r="G75" s="30">
        <v>1</v>
      </c>
      <c r="H75" s="53">
        <f>H76</f>
        <v>1</v>
      </c>
      <c r="I75" s="53">
        <f>I76</f>
        <v>1</v>
      </c>
      <c r="J75" s="53">
        <f>J76</f>
        <v>1</v>
      </c>
      <c r="K75" s="53">
        <f>K76</f>
        <v>1</v>
      </c>
      <c r="L75" s="53">
        <f>L76</f>
        <v>1</v>
      </c>
      <c r="M75" s="47">
        <f>(H75+J75+L75)/3</f>
        <v>1</v>
      </c>
      <c r="N75" s="53">
        <f t="shared" si="15"/>
        <v>1</v>
      </c>
    </row>
    <row r="76" spans="1:29" s="52" customFormat="1" ht="34.9" customHeight="1">
      <c r="A76" s="49"/>
      <c r="B76" s="50"/>
      <c r="C76" s="50"/>
      <c r="D76" s="50"/>
      <c r="E76" s="62" t="s">
        <v>120</v>
      </c>
      <c r="F76" s="59" t="s">
        <v>123</v>
      </c>
      <c r="G76" s="40">
        <v>1</v>
      </c>
      <c r="H76" s="51">
        <v>1</v>
      </c>
      <c r="I76" s="51">
        <v>1</v>
      </c>
      <c r="J76" s="51">
        <v>1</v>
      </c>
      <c r="K76" s="42">
        <f>J76/I76</f>
        <v>1</v>
      </c>
      <c r="L76" s="61">
        <v>1</v>
      </c>
      <c r="M76" s="60">
        <v>0.47500000000000003</v>
      </c>
      <c r="N76" s="44">
        <f t="shared" si="15"/>
        <v>0.47500000000000003</v>
      </c>
      <c r="O76" s="32"/>
      <c r="P76" s="33"/>
      <c r="Q76" s="33"/>
      <c r="R76" s="33"/>
      <c r="S76" s="33"/>
      <c r="T76" s="33"/>
      <c r="U76" s="34"/>
      <c r="V76" s="34"/>
      <c r="W76" s="34"/>
      <c r="X76" s="34"/>
      <c r="Y76" s="34"/>
      <c r="Z76" s="34"/>
      <c r="AA76" s="34"/>
      <c r="AB76" s="34"/>
      <c r="AC76" s="34"/>
    </row>
    <row r="77" spans="1:29" s="52" customFormat="1" ht="53.25" customHeight="1">
      <c r="A77" s="25">
        <v>1</v>
      </c>
      <c r="B77" s="26" t="s">
        <v>41</v>
      </c>
      <c r="C77" s="25">
        <v>21</v>
      </c>
      <c r="D77" s="25"/>
      <c r="E77" s="27" t="s">
        <v>153</v>
      </c>
      <c r="F77" s="28"/>
      <c r="G77" s="30">
        <v>1</v>
      </c>
      <c r="H77" s="47">
        <f>H41</f>
        <v>1</v>
      </c>
      <c r="I77" s="31">
        <f>I41</f>
        <v>1</v>
      </c>
      <c r="J77" s="31">
        <f>J41</f>
        <v>1</v>
      </c>
      <c r="K77" s="31">
        <f>K41</f>
        <v>1</v>
      </c>
      <c r="L77" s="47">
        <f ca="1">SUM(L41:L83)/11</f>
        <v>1</v>
      </c>
      <c r="M77" s="47">
        <f ca="1">(H77+J77+L77)/3</f>
        <v>0.33333333333333331</v>
      </c>
      <c r="N77" s="47">
        <f>N41</f>
        <v>1</v>
      </c>
      <c r="O77" s="32"/>
      <c r="P77" s="33"/>
      <c r="Q77" s="33"/>
      <c r="R77" s="33"/>
      <c r="S77" s="33"/>
      <c r="T77" s="33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s="63" customFormat="1">
      <c r="A78" s="36"/>
      <c r="B78" s="37"/>
      <c r="C78" s="36"/>
      <c r="D78" s="36"/>
      <c r="E78" s="65" t="s">
        <v>134</v>
      </c>
      <c r="F78" s="59" t="s">
        <v>135</v>
      </c>
      <c r="G78" s="40">
        <v>1</v>
      </c>
      <c r="H78" s="42">
        <v>1</v>
      </c>
      <c r="I78" s="42">
        <v>1</v>
      </c>
      <c r="J78" s="42">
        <v>1</v>
      </c>
      <c r="K78" s="42">
        <f>J78/I78</f>
        <v>1</v>
      </c>
      <c r="L78" s="60">
        <v>1</v>
      </c>
      <c r="M78" s="40">
        <v>1</v>
      </c>
      <c r="N78" s="44">
        <f>M78/G78</f>
        <v>1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3" customFormat="1">
      <c r="A79" s="36"/>
      <c r="B79" s="37"/>
      <c r="C79" s="36"/>
      <c r="D79" s="36"/>
      <c r="E79" s="59" t="s">
        <v>136</v>
      </c>
      <c r="F79" s="59" t="s">
        <v>137</v>
      </c>
      <c r="G79" s="40">
        <v>1</v>
      </c>
      <c r="H79" s="42">
        <v>1</v>
      </c>
      <c r="I79" s="42">
        <v>1</v>
      </c>
      <c r="J79" s="42">
        <v>1</v>
      </c>
      <c r="K79" s="42">
        <f>J79/I79</f>
        <v>1</v>
      </c>
      <c r="L79" s="60">
        <v>1</v>
      </c>
      <c r="M79" s="40">
        <v>1</v>
      </c>
      <c r="N79" s="44">
        <f>M79/G79</f>
        <v>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52" customFormat="1" ht="34.9" customHeight="1">
      <c r="A80" s="25">
        <v>1</v>
      </c>
      <c r="B80" s="26" t="s">
        <v>41</v>
      </c>
      <c r="C80" s="25">
        <v>21</v>
      </c>
      <c r="D80" s="25"/>
      <c r="E80" s="27" t="s">
        <v>46</v>
      </c>
      <c r="F80" s="28" t="s">
        <v>53</v>
      </c>
      <c r="G80" s="30">
        <v>1</v>
      </c>
      <c r="H80" s="47">
        <f>H81</f>
        <v>1</v>
      </c>
      <c r="I80" s="31">
        <f>I81</f>
        <v>1</v>
      </c>
      <c r="J80" s="31">
        <f>J81</f>
        <v>1</v>
      </c>
      <c r="K80" s="31">
        <f>K81</f>
        <v>1</v>
      </c>
      <c r="L80" s="47">
        <f>L81</f>
        <v>1</v>
      </c>
      <c r="M80" s="47">
        <f>(H80+J80+L80)/3</f>
        <v>1</v>
      </c>
      <c r="N80" s="47">
        <f>N81</f>
        <v>1</v>
      </c>
      <c r="O80" s="32"/>
      <c r="P80" s="33"/>
      <c r="Q80" s="33"/>
      <c r="R80" s="33"/>
      <c r="S80" s="33"/>
      <c r="T80" s="33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52" customFormat="1" ht="34.9" customHeight="1">
      <c r="A81" s="36">
        <v>1</v>
      </c>
      <c r="B81" s="37" t="s">
        <v>41</v>
      </c>
      <c r="C81" s="36">
        <v>21</v>
      </c>
      <c r="D81" s="36">
        <v>14</v>
      </c>
      <c r="E81" s="38" t="s">
        <v>47</v>
      </c>
      <c r="F81" s="38" t="s">
        <v>48</v>
      </c>
      <c r="G81" s="40">
        <v>1</v>
      </c>
      <c r="H81" s="51">
        <v>1</v>
      </c>
      <c r="I81" s="41">
        <v>1</v>
      </c>
      <c r="J81" s="41">
        <v>1</v>
      </c>
      <c r="K81" s="42">
        <f>J81/I81</f>
        <v>1</v>
      </c>
      <c r="L81" s="43">
        <v>1</v>
      </c>
      <c r="M81" s="40">
        <f>(H81+J81+L81)/3</f>
        <v>1</v>
      </c>
      <c r="N81" s="44">
        <f>M81/G81</f>
        <v>1</v>
      </c>
      <c r="O81" s="32"/>
      <c r="P81" s="33"/>
      <c r="Q81" s="33"/>
      <c r="R81" s="33"/>
      <c r="S81" s="33"/>
      <c r="T81" s="33"/>
      <c r="U81" s="34"/>
      <c r="V81" s="34"/>
      <c r="W81" s="34"/>
      <c r="X81" s="34"/>
      <c r="Y81" s="34"/>
      <c r="Z81" s="34"/>
      <c r="AA81" s="34"/>
      <c r="AB81" s="34"/>
      <c r="AC81" s="34"/>
    </row>
    <row r="82" spans="1:29" s="52" customFormat="1" ht="34.9" customHeight="1">
      <c r="A82" s="25">
        <v>1</v>
      </c>
      <c r="B82" s="26">
        <v>6</v>
      </c>
      <c r="C82" s="25">
        <v>21</v>
      </c>
      <c r="D82" s="25">
        <v>14</v>
      </c>
      <c r="E82" s="27" t="s">
        <v>73</v>
      </c>
      <c r="F82" s="28" t="s">
        <v>65</v>
      </c>
      <c r="G82" s="30">
        <v>1</v>
      </c>
      <c r="H82" s="54">
        <f t="shared" ref="H82:N82" si="16">H83</f>
        <v>1</v>
      </c>
      <c r="I82" s="54">
        <f t="shared" si="16"/>
        <v>1</v>
      </c>
      <c r="J82" s="54">
        <f t="shared" si="16"/>
        <v>0.95</v>
      </c>
      <c r="K82" s="54">
        <f>J82/I82</f>
        <v>0.95</v>
      </c>
      <c r="L82" s="53">
        <f t="shared" si="16"/>
        <v>1</v>
      </c>
      <c r="M82" s="47">
        <f>(H82+J82+L82)/3</f>
        <v>0.98333333333333339</v>
      </c>
      <c r="N82" s="53">
        <f t="shared" si="16"/>
        <v>0.98333333333333339</v>
      </c>
      <c r="O82" s="32"/>
      <c r="P82" s="33"/>
      <c r="Q82" s="33"/>
      <c r="R82" s="33"/>
      <c r="S82" s="33"/>
      <c r="T82" s="33"/>
      <c r="U82" s="34"/>
      <c r="V82" s="34"/>
      <c r="W82" s="34"/>
      <c r="X82" s="34"/>
      <c r="Y82" s="34"/>
      <c r="Z82" s="34"/>
      <c r="AA82" s="34"/>
      <c r="AB82" s="34"/>
      <c r="AC82" s="34"/>
    </row>
    <row r="83" spans="1:29" s="52" customFormat="1" ht="34.9" customHeight="1">
      <c r="A83" s="72">
        <v>1</v>
      </c>
      <c r="B83" s="73">
        <v>22</v>
      </c>
      <c r="C83" s="72">
        <v>15</v>
      </c>
      <c r="D83" s="73" t="s">
        <v>33</v>
      </c>
      <c r="E83" s="75" t="s">
        <v>66</v>
      </c>
      <c r="F83" s="75" t="s">
        <v>96</v>
      </c>
      <c r="G83" s="79">
        <v>1</v>
      </c>
      <c r="H83" s="107">
        <v>1</v>
      </c>
      <c r="I83" s="76">
        <v>1</v>
      </c>
      <c r="J83" s="76">
        <v>0.95</v>
      </c>
      <c r="K83" s="77">
        <f>J83/I83</f>
        <v>0.95</v>
      </c>
      <c r="L83" s="78">
        <v>1</v>
      </c>
      <c r="M83" s="79">
        <f>(H83+J83+L83)/3</f>
        <v>0.98333333333333339</v>
      </c>
      <c r="N83" s="108">
        <f>M83/G83</f>
        <v>0.98333333333333339</v>
      </c>
      <c r="O83" s="32"/>
      <c r="P83" s="33"/>
      <c r="Q83" s="33"/>
      <c r="R83" s="33"/>
      <c r="S83" s="33"/>
      <c r="T83" s="33"/>
      <c r="U83" s="34"/>
      <c r="V83" s="34"/>
      <c r="W83" s="34"/>
      <c r="X83" s="34"/>
      <c r="Y83" s="34"/>
      <c r="Z83" s="34"/>
      <c r="AA83" s="34"/>
      <c r="AB83" s="34"/>
      <c r="AC83" s="34"/>
    </row>
    <row r="84" spans="1:29" ht="34.9" customHeight="1">
      <c r="A84" s="80"/>
      <c r="B84" s="81"/>
      <c r="C84" s="80"/>
      <c r="D84" s="81"/>
      <c r="E84" s="82"/>
      <c r="F84" s="83"/>
      <c r="G84" s="84"/>
      <c r="H84" s="85"/>
      <c r="I84" s="86"/>
      <c r="J84" s="86"/>
      <c r="K84" s="87"/>
      <c r="L84" s="88"/>
      <c r="M84" s="89"/>
      <c r="N84" s="90"/>
    </row>
    <row r="85" spans="1:29" ht="34.9" customHeight="1">
      <c r="A85" s="91"/>
      <c r="B85" s="92"/>
      <c r="C85" s="91"/>
      <c r="D85" s="92"/>
      <c r="E85" s="93"/>
      <c r="F85" s="94"/>
      <c r="G85" s="95"/>
      <c r="H85" s="96"/>
      <c r="I85" s="97"/>
      <c r="J85" s="97"/>
      <c r="K85" s="98"/>
      <c r="L85" s="99"/>
      <c r="M85" s="100"/>
      <c r="N85" s="101"/>
    </row>
    <row r="86" spans="1:29" ht="34.9" customHeight="1">
      <c r="A86" s="91"/>
      <c r="B86" s="92"/>
      <c r="C86" s="91"/>
      <c r="D86" s="92"/>
      <c r="E86" s="93"/>
      <c r="F86" s="94"/>
      <c r="G86" s="95"/>
      <c r="H86" s="96"/>
      <c r="I86" s="97"/>
      <c r="J86" s="97"/>
      <c r="K86" s="98"/>
      <c r="L86" s="99"/>
      <c r="M86" s="100"/>
      <c r="N86" s="101"/>
    </row>
    <row r="87" spans="1:29" ht="34.9" customHeight="1">
      <c r="A87" s="91"/>
      <c r="B87" s="92"/>
      <c r="C87" s="91"/>
      <c r="D87" s="92"/>
      <c r="E87" s="93"/>
      <c r="F87" s="94"/>
      <c r="G87" s="95"/>
      <c r="H87" s="96"/>
      <c r="I87" s="97"/>
      <c r="J87" s="97"/>
      <c r="K87" s="98"/>
      <c r="L87" s="99"/>
      <c r="M87" s="100"/>
      <c r="N87" s="101"/>
    </row>
    <row r="88" spans="1:29" ht="34.9" customHeight="1">
      <c r="A88" s="91"/>
      <c r="B88" s="92"/>
      <c r="C88" s="91"/>
      <c r="D88" s="92"/>
      <c r="E88" s="93"/>
      <c r="F88" s="94"/>
      <c r="G88" s="95"/>
      <c r="H88" s="96"/>
      <c r="I88" s="97"/>
      <c r="J88" s="97"/>
      <c r="K88" s="98"/>
      <c r="L88" s="99"/>
      <c r="M88" s="100"/>
      <c r="N88" s="101"/>
    </row>
    <row r="89" spans="1:29">
      <c r="K89" s="118"/>
      <c r="L89" s="118"/>
      <c r="M89" s="118"/>
    </row>
    <row r="90" spans="1:29">
      <c r="J90" s="3"/>
      <c r="K90" s="118"/>
      <c r="L90" s="118"/>
      <c r="M90" s="118"/>
      <c r="N90" s="4"/>
    </row>
    <row r="91" spans="1:29">
      <c r="J91" s="103"/>
      <c r="L91" s="104"/>
      <c r="N91" s="105"/>
    </row>
    <row r="92" spans="1:29">
      <c r="J92" s="103"/>
      <c r="L92" s="104"/>
      <c r="N92" s="105"/>
    </row>
    <row r="93" spans="1:29">
      <c r="J93" s="103"/>
      <c r="N93" s="105"/>
    </row>
    <row r="94" spans="1:29">
      <c r="J94" s="3"/>
      <c r="K94" s="124"/>
      <c r="L94" s="124"/>
      <c r="M94" s="124"/>
      <c r="N94" s="4"/>
    </row>
    <row r="95" spans="1:29">
      <c r="J95" s="106"/>
      <c r="K95" s="118"/>
      <c r="L95" s="118"/>
      <c r="M95" s="118"/>
      <c r="N95" s="105"/>
    </row>
    <row r="96" spans="1:29">
      <c r="K96" s="3"/>
    </row>
    <row r="97" spans="11:11">
      <c r="K97" s="98"/>
    </row>
  </sheetData>
  <mergeCells count="16">
    <mergeCell ref="K90:M90"/>
    <mergeCell ref="K95:M95"/>
    <mergeCell ref="M7:N7"/>
    <mergeCell ref="A9:D9"/>
    <mergeCell ref="K89:M89"/>
    <mergeCell ref="K94:M94"/>
    <mergeCell ref="F7:F8"/>
    <mergeCell ref="G7:G8"/>
    <mergeCell ref="H7:H8"/>
    <mergeCell ref="I7:K7"/>
    <mergeCell ref="L7:L8"/>
    <mergeCell ref="D1:M1"/>
    <mergeCell ref="D3:M3"/>
    <mergeCell ref="D4:M4"/>
    <mergeCell ref="A7:D8"/>
    <mergeCell ref="E7:E8"/>
  </mergeCells>
  <pageMargins left="0.39370078740157499" right="0.196850393700787" top="0.59055118110236204" bottom="0.59055118110236204" header="0" footer="0"/>
  <pageSetup paperSize="9" scale="55" fitToHeight="4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renja 2.1 </vt:lpstr>
      <vt:lpstr>'tabel renja 2.1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camat</dc:creator>
  <cp:lastModifiedBy>DELL</cp:lastModifiedBy>
  <cp:lastPrinted>2021-05-25T01:06:24Z</cp:lastPrinted>
  <dcterms:created xsi:type="dcterms:W3CDTF">1996-10-14T23:33:28Z</dcterms:created>
  <dcterms:modified xsi:type="dcterms:W3CDTF">2021-05-25T02:50:44Z</dcterms:modified>
</cp:coreProperties>
</file>